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SO 04 - Kanalizační ..." sheetId="2" r:id="rId2"/>
    <sheet name="02 - SO 05 - Opravy vozov..." sheetId="3" r:id="rId3"/>
    <sheet name="03 - VRN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SO 04 - Kanalizační ...'!$C$84:$K$161</definedName>
    <definedName name="_xlnm.Print_Area" localSheetId="1">'01 - SO 04 - Kanalizační ...'!$C$4:$J$39,'01 - SO 04 - Kanalizační ...'!$C$45:$J$66,'01 - SO 04 - Kanalizační ...'!$C$72:$K$161</definedName>
    <definedName name="_xlnm.Print_Titles" localSheetId="1">'01 - SO 04 - Kanalizační ...'!$84:$84</definedName>
    <definedName name="_xlnm._FilterDatabase" localSheetId="2" hidden="1">'02 - SO 05 - Opravy vozov...'!$C$82:$K$123</definedName>
    <definedName name="_xlnm.Print_Area" localSheetId="2">'02 - SO 05 - Opravy vozov...'!$C$4:$J$39,'02 - SO 05 - Opravy vozov...'!$C$45:$J$64,'02 - SO 05 - Opravy vozov...'!$C$70:$K$123</definedName>
    <definedName name="_xlnm.Print_Titles" localSheetId="2">'02 - SO 05 - Opravy vozov...'!$82:$82</definedName>
    <definedName name="_xlnm._FilterDatabase" localSheetId="3" hidden="1">'03 - VRN'!$C$79:$K$101</definedName>
    <definedName name="_xlnm.Print_Area" localSheetId="3">'03 - VRN'!$C$4:$J$39,'03 - VRN'!$C$45:$J$61,'03 - VRN'!$C$67:$K$101</definedName>
    <definedName name="_xlnm.Print_Titles" localSheetId="3">'03 - VRN'!$79:$79</definedName>
    <definedName name="_xlnm.Print_Area" localSheetId="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4" r="J37"/>
  <c r="J36"/>
  <c i="1" r="AY57"/>
  <c i="4" r="J35"/>
  <c i="1" r="AX57"/>
  <c i="4"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F37"/>
  <c i="1" r="BD57"/>
  <c i="4" r="BH82"/>
  <c r="F36"/>
  <c i="1" r="BC57"/>
  <c i="4" r="BG82"/>
  <c r="F35"/>
  <c i="1" r="BB57"/>
  <c i="4" r="BF82"/>
  <c r="J34"/>
  <c i="1" r="AW57"/>
  <c i="4" r="F34"/>
  <c i="1" r="BA57"/>
  <c i="4" r="T82"/>
  <c r="T81"/>
  <c r="T80"/>
  <c r="R82"/>
  <c r="R81"/>
  <c r="R80"/>
  <c r="P82"/>
  <c r="P81"/>
  <c r="P80"/>
  <c i="1" r="AU57"/>
  <c i="4" r="BK82"/>
  <c r="BK81"/>
  <c r="J81"/>
  <c r="BK80"/>
  <c r="J80"/>
  <c r="J59"/>
  <c r="J30"/>
  <c i="1" r="AG57"/>
  <c i="4" r="J82"/>
  <c r="BE82"/>
  <c r="J33"/>
  <c i="1" r="AV57"/>
  <c i="4" r="F33"/>
  <c i="1" r="AZ57"/>
  <c i="4" r="J60"/>
  <c r="J77"/>
  <c r="J76"/>
  <c r="F76"/>
  <c r="F74"/>
  <c r="E72"/>
  <c r="J55"/>
  <c r="J54"/>
  <c r="F54"/>
  <c r="F52"/>
  <c r="E50"/>
  <c r="J39"/>
  <c r="J18"/>
  <c r="E18"/>
  <c r="F77"/>
  <c r="F55"/>
  <c r="J17"/>
  <c r="J12"/>
  <c r="J74"/>
  <c r="J52"/>
  <c r="E7"/>
  <c r="E70"/>
  <c r="E48"/>
  <c i="3" r="J37"/>
  <c r="J36"/>
  <c i="1" r="AY56"/>
  <c i="3" r="J35"/>
  <c i="1" r="AX56"/>
  <c i="3" r="BI123"/>
  <c r="BH123"/>
  <c r="BG123"/>
  <c r="BF123"/>
  <c r="T123"/>
  <c r="R123"/>
  <c r="P123"/>
  <c r="BK123"/>
  <c r="J123"/>
  <c r="BE123"/>
  <c r="BI122"/>
  <c r="BH122"/>
  <c r="BG122"/>
  <c r="BF122"/>
  <c r="T122"/>
  <c r="T121"/>
  <c r="R122"/>
  <c r="R121"/>
  <c r="P122"/>
  <c r="P121"/>
  <c r="BK122"/>
  <c r="BK121"/>
  <c r="J121"/>
  <c r="J122"/>
  <c r="BE122"/>
  <c r="J63"/>
  <c r="BI120"/>
  <c r="BH120"/>
  <c r="BG120"/>
  <c r="BF120"/>
  <c r="T120"/>
  <c r="R120"/>
  <c r="P120"/>
  <c r="BK120"/>
  <c r="J120"/>
  <c r="BE120"/>
  <c r="BI104"/>
  <c r="BH104"/>
  <c r="BG104"/>
  <c r="BF104"/>
  <c r="T104"/>
  <c r="T103"/>
  <c r="R104"/>
  <c r="R103"/>
  <c r="P104"/>
  <c r="P103"/>
  <c r="BK104"/>
  <c r="BK103"/>
  <c r="J103"/>
  <c r="J104"/>
  <c r="BE104"/>
  <c r="J62"/>
  <c r="BI86"/>
  <c r="F37"/>
  <c i="1" r="BD56"/>
  <c i="3" r="BH86"/>
  <c r="F36"/>
  <c i="1" r="BC56"/>
  <c i="3" r="BG86"/>
  <c r="F35"/>
  <c i="1" r="BB56"/>
  <c i="3" r="BF86"/>
  <c r="J34"/>
  <c i="1" r="AW56"/>
  <c i="3" r="F34"/>
  <c i="1" r="BA56"/>
  <c i="3" r="T86"/>
  <c r="T85"/>
  <c r="T84"/>
  <c r="T83"/>
  <c r="R86"/>
  <c r="R85"/>
  <c r="R84"/>
  <c r="R83"/>
  <c r="P86"/>
  <c r="P85"/>
  <c r="P84"/>
  <c r="P83"/>
  <c i="1" r="AU56"/>
  <c i="3" r="BK86"/>
  <c r="BK85"/>
  <c r="J85"/>
  <c r="BK84"/>
  <c r="J84"/>
  <c r="BK83"/>
  <c r="J83"/>
  <c r="J59"/>
  <c r="J30"/>
  <c i="1" r="AG56"/>
  <c i="3" r="J86"/>
  <c r="BE86"/>
  <c r="J33"/>
  <c i="1" r="AV56"/>
  <c i="3" r="F33"/>
  <c i="1" r="AZ56"/>
  <c i="3" r="J61"/>
  <c r="J60"/>
  <c r="J80"/>
  <c r="J79"/>
  <c r="F79"/>
  <c r="F77"/>
  <c r="E75"/>
  <c r="J55"/>
  <c r="J54"/>
  <c r="F54"/>
  <c r="F52"/>
  <c r="E50"/>
  <c r="J39"/>
  <c r="J18"/>
  <c r="E18"/>
  <c r="F80"/>
  <c r="F55"/>
  <c r="J17"/>
  <c r="J12"/>
  <c r="J77"/>
  <c r="J52"/>
  <c r="E7"/>
  <c r="E73"/>
  <c r="E48"/>
  <c i="2" r="J37"/>
  <c r="J36"/>
  <c i="1" r="AY55"/>
  <c i="2" r="J35"/>
  <c i="1" r="AX55"/>
  <c i="2" r="BI161"/>
  <c r="BH161"/>
  <c r="BG161"/>
  <c r="BF161"/>
  <c r="T161"/>
  <c r="T160"/>
  <c r="R161"/>
  <c r="R160"/>
  <c r="P161"/>
  <c r="P160"/>
  <c r="BK161"/>
  <c r="BK160"/>
  <c r="J160"/>
  <c r="J161"/>
  <c r="BE161"/>
  <c r="J65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T134"/>
  <c r="R135"/>
  <c r="R134"/>
  <c r="P135"/>
  <c r="P134"/>
  <c r="BK135"/>
  <c r="BK134"/>
  <c r="J134"/>
  <c r="J135"/>
  <c r="BE135"/>
  <c r="J64"/>
  <c r="BI131"/>
  <c r="BH131"/>
  <c r="BG131"/>
  <c r="BF131"/>
  <c r="T131"/>
  <c r="T130"/>
  <c r="R131"/>
  <c r="R130"/>
  <c r="P131"/>
  <c r="P130"/>
  <c r="BK131"/>
  <c r="BK130"/>
  <c r="J130"/>
  <c r="J131"/>
  <c r="BE131"/>
  <c r="J63"/>
  <c r="BI128"/>
  <c r="BH128"/>
  <c r="BG128"/>
  <c r="BF128"/>
  <c r="T128"/>
  <c r="T127"/>
  <c r="R128"/>
  <c r="R127"/>
  <c r="P128"/>
  <c r="P127"/>
  <c r="BK128"/>
  <c r="BK127"/>
  <c r="J127"/>
  <c r="J128"/>
  <c r="BE128"/>
  <c r="J62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2"/>
  <c r="BH92"/>
  <c r="BG92"/>
  <c r="BF92"/>
  <c r="T92"/>
  <c r="R92"/>
  <c r="P92"/>
  <c r="BK92"/>
  <c r="J92"/>
  <c r="BE92"/>
  <c r="BI88"/>
  <c r="F37"/>
  <c i="1" r="BD55"/>
  <c i="2" r="BH88"/>
  <c r="F36"/>
  <c i="1" r="BC55"/>
  <c i="2" r="BG88"/>
  <c r="F35"/>
  <c i="1" r="BB55"/>
  <c i="2" r="BF88"/>
  <c r="J34"/>
  <c i="1" r="AW55"/>
  <c i="2" r="F34"/>
  <c i="1" r="BA55"/>
  <c i="2" r="T88"/>
  <c r="T87"/>
  <c r="T86"/>
  <c r="T85"/>
  <c r="R88"/>
  <c r="R87"/>
  <c r="R86"/>
  <c r="R85"/>
  <c r="P88"/>
  <c r="P87"/>
  <c r="P86"/>
  <c r="P85"/>
  <c i="1" r="AU55"/>
  <c i="2" r="BK88"/>
  <c r="BK87"/>
  <c r="J87"/>
  <c r="BK86"/>
  <c r="J86"/>
  <c r="BK85"/>
  <c r="J85"/>
  <c r="J59"/>
  <c r="J30"/>
  <c i="1" r="AG55"/>
  <c i="2" r="J88"/>
  <c r="BE88"/>
  <c r="J33"/>
  <c i="1" r="AV55"/>
  <c i="2" r="F33"/>
  <c i="1" r="AZ55"/>
  <c i="2" r="J61"/>
  <c r="J60"/>
  <c r="J82"/>
  <c r="J81"/>
  <c r="F81"/>
  <c r="F79"/>
  <c r="E77"/>
  <c r="J55"/>
  <c r="J54"/>
  <c r="F54"/>
  <c r="F52"/>
  <c r="E50"/>
  <c r="J39"/>
  <c r="J18"/>
  <c r="E18"/>
  <c r="F82"/>
  <c r="F55"/>
  <c r="J17"/>
  <c r="J12"/>
  <c r="J79"/>
  <c r="J52"/>
  <c r="E7"/>
  <c r="E75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<sst xmlns="http://schemas.openxmlformats.org/spreadsheetml/2006/main">
  <si>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</si>
  <si>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</si>
  <si>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</si>
  <si>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</si>
  <si>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</si>
  <si>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{62d8a097-7424-4262-98c7-84109f0ce571}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</si>
  <si>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</si>
  <si>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</si>
  <si>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</si>
  <si>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</si>
  <si>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</si>
  <si>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</si>
  <si>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</si>
  <si>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</si>
  <si>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19-01-2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</si>
  <si>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</si>
  <si>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</si>
  <si>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ÚHERCE, výstavba kanalizace - NEUZNATELNÉ NÁKLADY, opr.15.4.2019</t>
  </si>
  <si>
    <t>KSO:</t>
  </si>
  <si>
    <t/>
  </si>
  <si>
    <t>CC-CZ:</t>
  </si>
  <si>
    <t>Místo:</t>
  </si>
  <si>
    <t>Úherce</t>
  </si>
  <si>
    <t>Datum:</t>
  </si>
  <si>
    <t>18. 1. 2019</t>
  </si>
  <si>
    <t>Zadavatel:</t>
  </si>
  <si>
    <t>IČ:</t>
  </si>
  <si>
    <t>VaK Mladá Boleslav, a.s.</t>
  </si>
  <si>
    <t>DIČ:</t>
  </si>
  <si>
    <t>Uchazeč:</t>
  </si>
  <si>
    <t>Vyplň údaj</t>
  </si>
  <si>
    <t>Projektant:</t>
  </si>
  <si>
    <t>Vodohospodářské inženýrské služby,a.s.</t>
  </si>
  <si>
    <t>True</t>
  </si>
  <si>
    <t>Zpracovatel:</t>
  </si>
  <si>
    <t>Ing.Josef Němeček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</si>
  <si>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</si>
  <si>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</si>
  <si>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</si>
  <si>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</si>
  <si>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</si>
  <si>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</si>
  <si>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</si>
  <si>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</si>
  <si>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</si>
  <si>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</si>
  <si>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</si>
  <si>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</si>
  <si>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</si>
  <si>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</si>
  <si>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</si>
  <si>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</si>
  <si>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</si>
  <si>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</si>
  <si>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</si>
  <si>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</si>
  <si>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</si>
  <si>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</si>
  <si>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</si>
  <si>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</si>
  <si>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</si>
  <si>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</si>
  <si>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</si>
  <si>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</si>
  <si>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</si>
  <si>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</si>
  <si>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</si>
  <si>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</si>
  <si>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</si>
  <si>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</si>
  <si>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</si>
  <si>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</si>
  <si>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</si>
  <si>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</si>
  <si>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</si>
  <si>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</si>
  <si>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</si>
  <si>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</si>
  <si>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04 - Kanalizační přípojky</t>
  </si>
  <si>
    <t>STA</t>
  </si>
  <si>
    <t>1</t>
  </si>
  <si>
    <t>{fbe34bd6-3cc1-4752-a710-4d3c46feabfd}</t>
  </si>
  <si>
    <t>2</t>
  </si>
  <si>
    <t>02</t>
  </si>
  <si>
    <t>SO 05 - Opravy vozovky KSÚS po dokončení stavby</t>
  </si>
  <si>
    <t>{576f700c-482d-4728-8a07-3f2a83e481ae}</t>
  </si>
  <si>
    <t>03</t>
  </si>
  <si>
    <t>VRN</t>
  </si>
  <si>
    <t>{9586d587-3c65-4dde-a6d0-b2bc4f583aac}</t>
  </si>
  <si>
    <t>KT_150</t>
  </si>
  <si>
    <t>délka přípojek KT 150</t>
  </si>
  <si>
    <t>m</t>
  </si>
  <si>
    <t>947,22</t>
  </si>
  <si>
    <t>PE_40</t>
  </si>
  <si>
    <t>Délka potrubí PE40</t>
  </si>
  <si>
    <t>21,62</t>
  </si>
  <si>
    <t>KRYCÍ LIST SOUPISU PRACÍ</t>
  </si>
  <si>
    <t>PE_50</t>
  </si>
  <si>
    <t>potrubí PE DN50</t>
  </si>
  <si>
    <t>12,7</t>
  </si>
  <si>
    <t>PE_63</t>
  </si>
  <si>
    <t>dékla potrubí PE DN63</t>
  </si>
  <si>
    <t>4,96</t>
  </si>
  <si>
    <t>celkový výkop</t>
  </si>
  <si>
    <t>m3</t>
  </si>
  <si>
    <t>2002,41</t>
  </si>
  <si>
    <t>z</t>
  </si>
  <si>
    <t>zásyp zeminou</t>
  </si>
  <si>
    <t>1396,14</t>
  </si>
  <si>
    <t>Objekt:</t>
  </si>
  <si>
    <t>01 - SO 04 - Kanalizační přípojky</t>
  </si>
  <si>
    <t>REKAPITULACE ČLENĚNÍ SOUPISU PRACÍ</t>
  </si>
  <si>
    <t>Kód dílu - Popis</t>
  </si>
  <si>
    <t>Cena celkem [CZK]</t>
  </si>
  <si>
    <t>-1</t>
  </si>
  <si>
    <t xml:space="preserve">HSV - 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</si>
  <si>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</si>
  <si>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</si>
  <si>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</si>
  <si>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</si>
  <si>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</si>
  <si>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</si>
  <si>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</si>
  <si>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</si>
  <si>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</si>
  <si>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</si>
  <si>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</si>
  <si>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</si>
  <si>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</si>
  <si>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</si>
  <si>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</si>
  <si>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</si>
  <si>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</si>
  <si>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</si>
  <si>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</si>
  <si>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</si>
  <si>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</si>
  <si>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>Zemní práce</t>
  </si>
  <si>
    <t>K</t>
  </si>
  <si>
    <t>141721116</t>
  </si>
  <si>
    <t>Řízený zemní protlak v hornině tř. 1 až 4, včetně protlačení trub v hloubce do 6 m vnějšího průměru vrtu přes 160 do 225 mm</t>
  </si>
  <si>
    <t>CS ÚRS 2018 02</t>
  </si>
  <si>
    <t>4</t>
  </si>
  <si>
    <t>672151042</t>
  </si>
  <si>
    <t>VV</t>
  </si>
  <si>
    <t xml:space="preserve">7,95  "protlak z B.2 na č.192/5</t>
  </si>
  <si>
    <t xml:space="preserve">6,9  "protlak z B.2  Š92</t>
  </si>
  <si>
    <t>Součet</t>
  </si>
  <si>
    <t>132101204</t>
  </si>
  <si>
    <t>Hloubení zapažených i nezapažených rýh šířky přes 600 do 2 000 mm s urovnáním dna do předepsaného profilu a spádu v horninách tř. 1 a 2 přes 5 000 m3</t>
  </si>
  <si>
    <t>-1298240377</t>
  </si>
  <si>
    <t>Hodnoty převzaty z tabulky VaKMB</t>
  </si>
  <si>
    <t xml:space="preserve">2002,41  "celkový výkop - DB 27</t>
  </si>
  <si>
    <t xml:space="preserve">556,31  "CW 27 </t>
  </si>
  <si>
    <t>3</t>
  </si>
  <si>
    <t>132201204</t>
  </si>
  <si>
    <t>Hloubení zapažených i nezapažených rýh šířky přes 600 do 2 000 mm s urovnáním dna do předepsaného profilu a spádu v hornině tř. 3 přes 5 000 m3</t>
  </si>
  <si>
    <t>-1703382433</t>
  </si>
  <si>
    <t xml:space="preserve">858,44  "buňka CX 27</t>
  </si>
  <si>
    <t>132301204</t>
  </si>
  <si>
    <t>Hloubení zapažených i nezapažených rýh šířky přes 600 do 2 000 mm s urovnáním dna do předepsaného profilu a spádu v hornině tř. 4 přes 5 000 m3</t>
  </si>
  <si>
    <t>1908447968</t>
  </si>
  <si>
    <t xml:space="preserve">583,23  "buňka CY 27</t>
  </si>
  <si>
    <t>5</t>
  </si>
  <si>
    <t>132401201</t>
  </si>
  <si>
    <t>Hloubení zapažených i nezapažených rýh šířky přes 600 do 2 000 mm s urovnáním dna do předepsaného profilu a spádu s použitím trhavin v hornině tř. 5 pro jakékoliv množství</t>
  </si>
  <si>
    <t>1745200553</t>
  </si>
  <si>
    <t xml:space="preserve">4,43  " buňka CZ 27</t>
  </si>
  <si>
    <t>6</t>
  </si>
  <si>
    <t>151101102</t>
  </si>
  <si>
    <t>Zřízení příložného pažení a rozepření stěn rýh hl do 4 m</t>
  </si>
  <si>
    <t>m2</t>
  </si>
  <si>
    <t>767135593</t>
  </si>
  <si>
    <t xml:space="preserve">4292,37   "přípojky , buňka DV 27</t>
  </si>
  <si>
    <t>7</t>
  </si>
  <si>
    <t>151101112</t>
  </si>
  <si>
    <t>Odstranění příložného pažení a rozepření stěn rýh hl do 4 m</t>
  </si>
  <si>
    <t>-937942969</t>
  </si>
  <si>
    <t>8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</si>
  <si>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</si>
  <si>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</si>
  <si>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370748033</t>
  </si>
  <si>
    <t>v*0,6 " celkový výkopek 60%</t>
  </si>
  <si>
    <t>9</t>
  </si>
  <si>
    <t>162701105R</t>
  </si>
  <si>
    <t>Vodorovné přemístění výkopku nebo sypaniny po suchu na obvyklém dopravním prostředku, bez naložení výkopku, avšak se složením bez rozhrnutí z horniny tř. 1 až 4 na mezideponii</t>
  </si>
  <si>
    <t>1614831762</t>
  </si>
  <si>
    <t xml:space="preserve">v  "celková vykopaná zemina</t>
  </si>
  <si>
    <t xml:space="preserve">z  "zpětný zásyp </t>
  </si>
  <si>
    <t>10</t>
  </si>
  <si>
    <t>167101102</t>
  </si>
  <si>
    <t>Nakládání, skládání a překládání neulehlého výkopku nebo sypaniny nakládání, množství přes 100 m3, z hornin tř. 1 až 4</t>
  </si>
  <si>
    <t>-141490077</t>
  </si>
  <si>
    <t>v " výkop na mezideponii</t>
  </si>
  <si>
    <t>11</t>
  </si>
  <si>
    <t>162601102R</t>
  </si>
  <si>
    <t>Vodorovné přemístění výkopku nebo sypaniny po suchu na obvyklém dopravním prostředku, bez naložení výkopku, avšak se složením bez rozhrnutí z horniny tř. 1 až 4 z mezideponie na skládku</t>
  </si>
  <si>
    <t>-1441902177</t>
  </si>
  <si>
    <t>12</t>
  </si>
  <si>
    <t>171201201</t>
  </si>
  <si>
    <t>Uložení sypaniny na skládky</t>
  </si>
  <si>
    <t>364677308</t>
  </si>
  <si>
    <t xml:space="preserve">606,2  "buňka DO 27</t>
  </si>
  <si>
    <t>13</t>
  </si>
  <si>
    <t>171201211</t>
  </si>
  <si>
    <t>Poplatek za uložení odpadu ze sypaniny na skládce (skládkovné)</t>
  </si>
  <si>
    <t>t</t>
  </si>
  <si>
    <t>434599236</t>
  </si>
  <si>
    <t>605,499732686692*1,6 'Přepočtené koeficientem množství</t>
  </si>
  <si>
    <t>14</t>
  </si>
  <si>
    <t>174101101</t>
  </si>
  <si>
    <t>Zásyp jam, šachet rýh nebo kolem objektů sypaninou se zhutněním</t>
  </si>
  <si>
    <t>1105863316</t>
  </si>
  <si>
    <t xml:space="preserve">1396,14  "buňka DK - zásyp potrubí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</si>
  <si>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</si>
  <si>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</si>
  <si>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265584713</t>
  </si>
  <si>
    <t xml:space="preserve">467,03  "buňka DH 27</t>
  </si>
  <si>
    <t>16</t>
  </si>
  <si>
    <t>M</t>
  </si>
  <si>
    <t>583373020</t>
  </si>
  <si>
    <t>štěrkopísek frakce 0-16</t>
  </si>
  <si>
    <t>1383582153</t>
  </si>
  <si>
    <t>467,03*1,8 'Přepočtené koeficientem množství</t>
  </si>
  <si>
    <t>Svislé a kompletní konstrukce</t>
  </si>
  <si>
    <t>17</t>
  </si>
  <si>
    <t>359901111</t>
  </si>
  <si>
    <t>Vyčištění stok jakékoliv výšky</t>
  </si>
  <si>
    <t>CS ÚRS 2018 01</t>
  </si>
  <si>
    <t>1001043325</t>
  </si>
  <si>
    <t>KT_150+PE_40+PE_50+PE_63</t>
  </si>
  <si>
    <t>Vodorovné konstrukce</t>
  </si>
  <si>
    <t>18</t>
  </si>
  <si>
    <t>451572111</t>
  </si>
  <si>
    <t>Lože pod potrubí otevřený výkop z kameniva drobného těženého</t>
  </si>
  <si>
    <t>-249705164</t>
  </si>
  <si>
    <t xml:space="preserve">104,26  " podsyp potrubí buňka DG 27</t>
  </si>
  <si>
    <t>lo</t>
  </si>
  <si>
    <t>Trubní vedení</t>
  </si>
  <si>
    <t>19</t>
  </si>
  <si>
    <t>831312121</t>
  </si>
  <si>
    <t>Montáž potrubí z trub kameninových hrdlových s integrovaným těsněním v otevřeném výkopu ve sklonu do 20 % DN 150</t>
  </si>
  <si>
    <t>-2045602953</t>
  </si>
  <si>
    <t xml:space="preserve">947,22  " celková délka přípojek DN150</t>
  </si>
  <si>
    <t>20</t>
  </si>
  <si>
    <t>597106750</t>
  </si>
  <si>
    <t>trouba kameninová glazovaná DN150mm L1,50m spojovací systém F</t>
  </si>
  <si>
    <t>585951067</t>
  </si>
  <si>
    <t>947,22*1,015 'Přepočtené koeficientem množství</t>
  </si>
  <si>
    <t>837312221</t>
  </si>
  <si>
    <t>Montáž kameninových tvarovek na potrubí z trub kameninových v otevřeném výkopu s integrovaným těsněním jednoosých DN 150</t>
  </si>
  <si>
    <t>kus</t>
  </si>
  <si>
    <t>-890668485</t>
  </si>
  <si>
    <t>22</t>
  </si>
  <si>
    <t>597110240</t>
  </si>
  <si>
    <t>koleno kameninové glazované DN150mm 90° spojovací systém F</t>
  </si>
  <si>
    <t>-1831415017</t>
  </si>
  <si>
    <t xml:space="preserve">32  "buňka CM 15</t>
  </si>
  <si>
    <t>23</t>
  </si>
  <si>
    <t>597108420</t>
  </si>
  <si>
    <t>trouba kameninová glazovaná zkrácená DN150mm L60(75)cm spojovací systém F</t>
  </si>
  <si>
    <t>-1612921282</t>
  </si>
  <si>
    <t xml:space="preserve">37  "buňka CN 15</t>
  </si>
  <si>
    <t>24</t>
  </si>
  <si>
    <t>871185201</t>
  </si>
  <si>
    <t>Montáž kanalizačního potrubí z plastů z polyetylenu PE 100 svařovaných elektrotvarovkou v otevřeném výkopu ve sklonu do 20 % SDR 11/PN16 D 40 x 3,7 mm</t>
  </si>
  <si>
    <t>662376113</t>
  </si>
  <si>
    <t>21,62 "délka přípojek</t>
  </si>
  <si>
    <t>25</t>
  </si>
  <si>
    <t>286133800</t>
  </si>
  <si>
    <t>potrubí kanalizační tlakové PE100 SDR 11, návin se signalizační vrstvou 40 x 3,7 mm</t>
  </si>
  <si>
    <t>32782545</t>
  </si>
  <si>
    <t>21,62*1,015 'Přepočtené koeficientem množství</t>
  </si>
  <si>
    <t>26</t>
  </si>
  <si>
    <t>871215201</t>
  </si>
  <si>
    <t>Montáž kanalizačního potrubí z plastů z polyetylenu PE 100 svařovaných elektrotvarovkou v otevřeném výkopu ve sklonu do 20 % SDR 11/PN16 D 50 x 4,6 mm</t>
  </si>
  <si>
    <t>-330435869</t>
  </si>
  <si>
    <t xml:space="preserve">12,7  "přípojky</t>
  </si>
  <si>
    <t>27</t>
  </si>
  <si>
    <t>286133810</t>
  </si>
  <si>
    <t>potrubí kanalizační tlakové PE100 SDR 11, návin se signalizační vrstvou 50 x 4,6 mm</t>
  </si>
  <si>
    <t>-1732297465</t>
  </si>
  <si>
    <t>12,7*1,015 'Přepočtené koeficientem množství</t>
  </si>
  <si>
    <t>28</t>
  </si>
  <si>
    <t>871225201</t>
  </si>
  <si>
    <t>Montáž kanalizačního potrubí z plastů z polyetylenu PE 100 svařovaných elektrotvarovkou v otevřeném výkopu ve sklonu do 20 % SDR 11/PN16 D 63 x 5,8 mm</t>
  </si>
  <si>
    <t>917363135</t>
  </si>
  <si>
    <t xml:space="preserve">4,96  "přípojka</t>
  </si>
  <si>
    <t>29</t>
  </si>
  <si>
    <t>286133820</t>
  </si>
  <si>
    <t>potrubí kanalizační tlakové PE100 SDR 11, návin se signalizační vrstvou 63 x 5,8 mm</t>
  </si>
  <si>
    <t>2088200323</t>
  </si>
  <si>
    <t>4,96*1,015 'Přepočtené koeficientem množství</t>
  </si>
  <si>
    <t>30</t>
  </si>
  <si>
    <t>899623141</t>
  </si>
  <si>
    <t>Obetonování potrubí nebo zdiva stok betonem prostým v otevřeném výkopu, beton tř. C 12/15</t>
  </si>
  <si>
    <t>637957664</t>
  </si>
  <si>
    <t xml:space="preserve">10,02   "KT250 - sedla , DE 27</t>
  </si>
  <si>
    <t>bet</t>
  </si>
  <si>
    <t>998</t>
  </si>
  <si>
    <t>Přesun hmot</t>
  </si>
  <si>
    <t>31</t>
  </si>
  <si>
    <t>998275101</t>
  </si>
  <si>
    <t>Přesun hmot pro trubní vedení hloubené z trub kameninových pro kanalizace v otevřeném výkopu dopravní vzdálenost do 15 m</t>
  </si>
  <si>
    <t>796665007</t>
  </si>
  <si>
    <t>02 - SO 05 - Opravy vozovky KSÚS po dokončení stavby</t>
  </si>
  <si>
    <t xml:space="preserve">    5 - Komunikace</t>
  </si>
  <si>
    <t xml:space="preserve">    997 - Přesun sutě</t>
  </si>
  <si>
    <t>113154333</t>
  </si>
  <si>
    <t>Frézování živičného podkladu nebo krytu s naložením na dopravní prostředek plochy přes 1 000 do 10 000 m2 bez překážek v trase pruhu šířky přes 1 m do 2 m, tloušťky vrstvy 50 mm</t>
  </si>
  <si>
    <t>452018677</t>
  </si>
  <si>
    <t>po dokončení stavby - komunikace KSÚS - část mimo plochu výkopu</t>
  </si>
  <si>
    <t xml:space="preserve">(5,5-2,85)*(318,31-206,15)  "Stoka A - úsek s opravou celé šíře vozovky - Stoka v souběhu</t>
  </si>
  <si>
    <t xml:space="preserve">(3-2,85)*206,15  "Stoka  A - úsek Š9 - Š14, s opravou pouze 1/2 šíře vozovky - Stoka v souběhu</t>
  </si>
  <si>
    <t xml:space="preserve">(5,5-2,1)*446,96  "krajská komunikace - Stoka A.1</t>
  </si>
  <si>
    <t xml:space="preserve">(5,5-2,1)*4,2   "Stoka A.1.1 </t>
  </si>
  <si>
    <t xml:space="preserve">(5,5-2,1)*3,3    "Stoka A.1.2</t>
  </si>
  <si>
    <t xml:space="preserve">(5,5-2,1)*7,89  "Stoka A.2</t>
  </si>
  <si>
    <t xml:space="preserve">(5,5-2,1)*5,5  "Stoka  A.3</t>
  </si>
  <si>
    <t xml:space="preserve">(5,5-2,1)*128,15   "Stoka  A.4</t>
  </si>
  <si>
    <t xml:space="preserve">(5,5-2,1)*9,66   "Stoka  A.4.1</t>
  </si>
  <si>
    <t xml:space="preserve">(5,5-2,1)*10,49  "Stoka  B</t>
  </si>
  <si>
    <t xml:space="preserve">(3-2,1)*162,29  "Stoka  B.2  - oprava 1/2 šíře vozovky</t>
  </si>
  <si>
    <t xml:space="preserve">(5,5-2,1)*1,6  "Stoka B.2.1</t>
  </si>
  <si>
    <t xml:space="preserve">(5,5-2,1)*294,28   "Výtlak V1</t>
  </si>
  <si>
    <t xml:space="preserve">(5,5-2,1)*10,5   "Výtlak  V2</t>
  </si>
  <si>
    <t>Komunikace</t>
  </si>
  <si>
    <t>573111111</t>
  </si>
  <si>
    <t>Postřik infiltrační PI z asfaltu silničního s posypem kamenivem, v množství 0,60 kg/m2</t>
  </si>
  <si>
    <t>-1022936504</t>
  </si>
  <si>
    <t xml:space="preserve">(5,5-2,1)*446,96  "komunikace KSÚS - část mimo plochy výkopu  - Stoka A.1</t>
  </si>
  <si>
    <t xml:space="preserve">(5,5-2,1)*4,2  "Stoka A.1.1</t>
  </si>
  <si>
    <t>577144221</t>
  </si>
  <si>
    <t>Asfaltový beton vrstva obrusná ACO 11 (ABS) s rozprostřením a se zhutněním z nemodifikovaného asfaltu v pruhu šířky přes 3 m tř. II, po zhutnění tl. 50 mm</t>
  </si>
  <si>
    <t>-179055090</t>
  </si>
  <si>
    <t>997</t>
  </si>
  <si>
    <t>Přesun sutě</t>
  </si>
  <si>
    <t>997221551R</t>
  </si>
  <si>
    <t>Vodorovná doprava suti bez naložení, ale se složením a s hrubým urovnáním ze sypkých materiálů</t>
  </si>
  <si>
    <t>-1923806274</t>
  </si>
  <si>
    <t>997221845</t>
  </si>
  <si>
    <t>Poplatek za uložení stavebního odpadu na skládce (skládkovné) asfaltového bez obsahu dehtu zatříděného do Katalogu odpadů pod kódem 170 302</t>
  </si>
  <si>
    <t>1704944381</t>
  </si>
  <si>
    <t>03 - VRN</t>
  </si>
  <si>
    <t>D1 - Vedlejší rozpočtové náklady / viz Technické podmínky VaK MB /</t>
  </si>
  <si>
    <t>D1</t>
  </si>
  <si>
    <t>Vedlejší rozpočtové náklady / viz Technické podmínky VaK MB /</t>
  </si>
  <si>
    <t>VaK MB, a.s.-TP 1.1</t>
  </si>
  <si>
    <t>Zařízení staveniště, provozní vlivy</t>
  </si>
  <si>
    <t>soubor</t>
  </si>
  <si>
    <t>-1831983582</t>
  </si>
  <si>
    <t>VaK MB, a.s.-TP 1.10</t>
  </si>
  <si>
    <t>Další doplňující průzkumy</t>
  </si>
  <si>
    <t>-1106085942</t>
  </si>
  <si>
    <t>VaK MB, a.s.-TP 1.11</t>
  </si>
  <si>
    <t>Pasportizace stávajících objektů – inventarizační prohlídky</t>
  </si>
  <si>
    <t>-1576915549</t>
  </si>
  <si>
    <t>VaK MB, a.s.-TP 1.12</t>
  </si>
  <si>
    <t>Vytyčení podzemních zařízení, rizika a zvláštní opatření</t>
  </si>
  <si>
    <t>264054464</t>
  </si>
  <si>
    <t>VaK MB, a.s.-TP 1.13</t>
  </si>
  <si>
    <t>Zaškolení pracovníků provozovatele/objednatele</t>
  </si>
  <si>
    <t>-1281564239</t>
  </si>
  <si>
    <t>VaK MB, a.s.-TP 1.14</t>
  </si>
  <si>
    <t>Vytyčení stavby, ochrana geodetických bodů před poškozením</t>
  </si>
  <si>
    <t>1784032983</t>
  </si>
  <si>
    <t>VaK MB, a.s.-TP 1.15</t>
  </si>
  <si>
    <t>Zajištění a osvětlení výkopů a překopů</t>
  </si>
  <si>
    <t>-1387951336</t>
  </si>
  <si>
    <t>VaK MB, a.s.-TP 1.16</t>
  </si>
  <si>
    <t>Havarijní plán</t>
  </si>
  <si>
    <t>397104289</t>
  </si>
  <si>
    <t>VaK MB, a.s.-TP 1.17</t>
  </si>
  <si>
    <t>Zvláštní požadavky na zhotovení</t>
  </si>
  <si>
    <t>-463959793</t>
  </si>
  <si>
    <t>VaK MB, a.s.-TP 1.2</t>
  </si>
  <si>
    <t>Skládkovné</t>
  </si>
  <si>
    <t>1279645732</t>
  </si>
  <si>
    <t>VaK MB, a.s.-TP 1.3</t>
  </si>
  <si>
    <t>Fotodokumentace</t>
  </si>
  <si>
    <t>-158283586</t>
  </si>
  <si>
    <t>VaK MB, a.s.-TP 1.5</t>
  </si>
  <si>
    <t>Realizační dokumentace stavby včetně projednání a kontroly na stavbě</t>
  </si>
  <si>
    <t>337441347</t>
  </si>
  <si>
    <t>VaK MB, a.s.-TP 1.6</t>
  </si>
  <si>
    <t>Plán bezpečnosti a ochrany zdraví při práci (BOZP)</t>
  </si>
  <si>
    <t>1098659950</t>
  </si>
  <si>
    <t>VaK MB, a.s.-TP 1.8</t>
  </si>
  <si>
    <t>Doklady požadované k předání a převzetí díla</t>
  </si>
  <si>
    <t>541069316</t>
  </si>
  <si>
    <t>VaK MB, a.s.-TP 1.9</t>
  </si>
  <si>
    <t>Dokumentace skutečného provedení stavby a dokumentace geodetického zaměření stavby</t>
  </si>
  <si>
    <t>-1535439388</t>
  </si>
  <si>
    <t>VaK MB, a.s.</t>
  </si>
  <si>
    <t>Náhrady ušlé produkce uživatelům pozemků dotčených stavbou</t>
  </si>
  <si>
    <t>-1235809957</t>
  </si>
  <si>
    <t>VaK MB, a.s., TP 2.1</t>
  </si>
  <si>
    <t>Individuální a garanční zkoušky, revize, hutnící zkoušky</t>
  </si>
  <si>
    <t>45702103</t>
  </si>
  <si>
    <t>Vak MB, a.s. D1</t>
  </si>
  <si>
    <t>DIO vypracování - projednání s úřady pro uzavírky místních a KSÚS komunikací, včetně projednání objízdné trasy pro úplnou uzavírku silnice III.tř.</t>
  </si>
  <si>
    <t>-503019908</t>
  </si>
  <si>
    <t>Vak MB, a.s. D2</t>
  </si>
  <si>
    <t>DIO - zajištění na místních komunikacích</t>
  </si>
  <si>
    <t>-1145167605</t>
  </si>
  <si>
    <t>VaK MB, a.s. D3</t>
  </si>
  <si>
    <t>DIO - zajištění na komunikaci KSÚS, vč. označení odjízdných tras</t>
  </si>
  <si>
    <t>1505047947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</si>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</sst>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51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42</v>
      </c>
      <c r="E29" s="46"/>
      <c r="F29" s="32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2" customFormat="1" ht="14.4" customHeight="1">
      <c r="B30" s="45"/>
      <c r="C30" s="46"/>
      <c r="D30" s="46"/>
      <c r="E30" s="46"/>
      <c r="F30" s="32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2" customFormat="1" ht="14.4" customHeight="1">
      <c r="B31" s="45"/>
      <c r="C31" s="46"/>
      <c r="D31" s="46"/>
      <c r="E31" s="46"/>
      <c r="F31" s="32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2" customFormat="1" ht="14.4" customHeight="1">
      <c r="B32" s="45"/>
      <c r="C32" s="46"/>
      <c r="D32" s="46"/>
      <c r="E32" s="46"/>
      <c r="F32" s="32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2" customFormat="1" ht="14.4" customHeight="1">
      <c r="B33" s="45"/>
      <c r="C33" s="46"/>
      <c r="D33" s="46"/>
      <c r="E33" s="46"/>
      <c r="F33" s="32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</row>
    <row r="35" s="1" customFormat="1" ht="25.92" customHeight="1"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6.96" customHeight="1"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</row>
    <row r="41" s="1" customFormat="1" ht="6.96" customHeight="1"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</row>
    <row r="42" s="1" customFormat="1" ht="24.96" customHeight="1">
      <c r="B42" s="38"/>
      <c r="C42" s="23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</row>
    <row r="43" s="1" customFormat="1" ht="6.96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</row>
    <row r="44" s="3" customFormat="1" ht="12" customHeight="1">
      <c r="B44" s="62"/>
      <c r="C44" s="32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19-01-2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</row>
    <row r="45" s="4" customFormat="1" ht="36.96" customHeight="1"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ÚHERCE, výstavba kanalizace - NEUZNATELNÉ NÁKLADY, opr.15.4.2019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</row>
    <row r="47" s="1" customFormat="1" ht="12" customHeight="1">
      <c r="B47" s="38"/>
      <c r="C47" s="32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Úherce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23</v>
      </c>
      <c r="AJ47" s="39"/>
      <c r="AK47" s="39"/>
      <c r="AL47" s="39"/>
      <c r="AM47" s="71" t="str">
        <f>IF(AN8= "","",AN8)</f>
        <v>18. 1. 2019</v>
      </c>
      <c r="AN47" s="71"/>
      <c r="AO47" s="39"/>
      <c r="AP47" s="39"/>
      <c r="AQ47" s="39"/>
      <c r="AR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</row>
    <row r="49" s="1" customFormat="1" ht="27.9" customHeight="1">
      <c r="B49" s="38"/>
      <c r="C49" s="32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VaK Mladá Boleslav, a.s.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31</v>
      </c>
      <c r="AJ49" s="39"/>
      <c r="AK49" s="39"/>
      <c r="AL49" s="39"/>
      <c r="AM49" s="72" t="str">
        <f>IF(E17="","",E17)</f>
        <v>Vodohospodářské inženýrské služby,a.s.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</row>
    <row r="50" s="1" customFormat="1" ht="15.15" customHeight="1">
      <c r="B50" s="38"/>
      <c r="C50" s="32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34</v>
      </c>
      <c r="AJ50" s="39"/>
      <c r="AK50" s="39"/>
      <c r="AL50" s="39"/>
      <c r="AM50" s="72" t="str">
        <f>IF(E20="","",E20)</f>
        <v>Ing.Josef Němeček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</row>
    <row r="51" s="1" customFormat="1" ht="10.8" customHeight="1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</row>
    <row r="52" s="1" customFormat="1" ht="29.28" customHeight="1"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</row>
    <row r="53" s="1" customFormat="1" ht="10.8" customHeight="1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</row>
    <row r="54" s="5" customFormat="1" ht="32.4" customHeight="1"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ROUND(SUM(AS55:AS57),2)</f>
        <v>0</v>
      </c>
      <c r="AT54" s="105">
        <f>ROUND(SUM(AV54:AW54),2)</f>
        <v>0</v>
      </c>
      <c r="AU54" s="106">
        <f>ROUND(SUM(AU55:AU57),5)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ROUND(SUM(AZ55:AZ57),2)</f>
        <v>0</v>
      </c>
      <c r="BA54" s="105">
        <f>ROUND(SUM(BA55:BA57),2)</f>
        <v>0</v>
      </c>
      <c r="BB54" s="105">
        <f>ROUND(SUM(BB55:BB57),2)</f>
        <v>0</v>
      </c>
      <c r="BC54" s="105">
        <f>ROUND(SUM(BC55:BC57),2)</f>
        <v>0</v>
      </c>
      <c r="BD54" s="107">
        <f>ROUND(SUM(BD55:BD57),2)</f>
        <v>0</v>
      </c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6" customFormat="1" ht="16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'01 - SO 04 - Kanalizační 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'01 - SO 04 - Kanalizační ...'!P85</f>
        <v>0</v>
      </c>
      <c r="AV55" s="119">
        <f>'01 - SO 04 - Kanalizační ...'!J33</f>
        <v>0</v>
      </c>
      <c r="AW55" s="119">
        <f>'01 - SO 04 - Kanalizační ...'!J34</f>
        <v>0</v>
      </c>
      <c r="AX55" s="119">
        <f>'01 - SO 04 - Kanalizační ...'!J35</f>
        <v>0</v>
      </c>
      <c r="AY55" s="119">
        <f>'01 - SO 04 - Kanalizační ...'!J36</f>
        <v>0</v>
      </c>
      <c r="AZ55" s="119">
        <f>'01 - SO 04 - Kanalizační ...'!F33</f>
        <v>0</v>
      </c>
      <c r="BA55" s="119">
        <f>'01 - SO 04 - Kanalizační ...'!F34</f>
        <v>0</v>
      </c>
      <c r="BB55" s="119">
        <f>'01 - SO 04 - Kanalizační ...'!F35</f>
        <v>0</v>
      </c>
      <c r="BC55" s="119">
        <f>'01 - SO 04 - Kanalizační ...'!F36</f>
        <v>0</v>
      </c>
      <c r="BD55" s="121">
        <f>'01 - SO 04 - Kanalizační ...'!F37</f>
        <v>0</v>
      </c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6" customFormat="1" ht="27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'02 - SO 05 - Opravy vozov...'!J30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18">
        <v>0</v>
      </c>
      <c r="AT56" s="119">
        <f>ROUND(SUM(AV56:AW56),2)</f>
        <v>0</v>
      </c>
      <c r="AU56" s="120">
        <f>'02 - SO 05 - Opravy vozov...'!P83</f>
        <v>0</v>
      </c>
      <c r="AV56" s="119">
        <f>'02 - SO 05 - Opravy vozov...'!J33</f>
        <v>0</v>
      </c>
      <c r="AW56" s="119">
        <f>'02 - SO 05 - Opravy vozov...'!J34</f>
        <v>0</v>
      </c>
      <c r="AX56" s="119">
        <f>'02 - SO 05 - Opravy vozov...'!J35</f>
        <v>0</v>
      </c>
      <c r="AY56" s="119">
        <f>'02 - SO 05 - Opravy vozov...'!J36</f>
        <v>0</v>
      </c>
      <c r="AZ56" s="119">
        <f>'02 - SO 05 - Opravy vozov...'!F33</f>
        <v>0</v>
      </c>
      <c r="BA56" s="119">
        <f>'02 - SO 05 - Opravy vozov...'!F34</f>
        <v>0</v>
      </c>
      <c r="BB56" s="119">
        <f>'02 - SO 05 - Opravy vozov...'!F35</f>
        <v>0</v>
      </c>
      <c r="BC56" s="119">
        <f>'02 - SO 05 - Opravy vozov...'!F36</f>
        <v>0</v>
      </c>
      <c r="BD56" s="121">
        <f>'02 - SO 05 - Opravy vozov...'!F37</f>
        <v>0</v>
      </c>
      <c r="BT56" s="122" t="s">
        <v>80</v>
      </c>
      <c r="BV56" s="122" t="s">
        <v>74</v>
      </c>
      <c r="BW56" s="122" t="s">
        <v>85</v>
      </c>
      <c r="BX56" s="122" t="s">
        <v>5</v>
      </c>
      <c r="CL56" s="122" t="s">
        <v>19</v>
      </c>
      <c r="CM56" s="122" t="s">
        <v>82</v>
      </c>
    </row>
    <row r="57" s="6" customFormat="1" ht="16.5" customHeight="1">
      <c r="A57" s="110" t="s">
        <v>76</v>
      </c>
      <c r="B57" s="111"/>
      <c r="C57" s="112"/>
      <c r="D57" s="113" t="s">
        <v>86</v>
      </c>
      <c r="E57" s="113"/>
      <c r="F57" s="113"/>
      <c r="G57" s="113"/>
      <c r="H57" s="113"/>
      <c r="I57" s="114"/>
      <c r="J57" s="113" t="s">
        <v>87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'03 - VRN'!J30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79</v>
      </c>
      <c r="AR57" s="117"/>
      <c r="AS57" s="123">
        <v>0</v>
      </c>
      <c r="AT57" s="124">
        <f>ROUND(SUM(AV57:AW57),2)</f>
        <v>0</v>
      </c>
      <c r="AU57" s="125">
        <f>'03 - VRN'!P80</f>
        <v>0</v>
      </c>
      <c r="AV57" s="124">
        <f>'03 - VRN'!J33</f>
        <v>0</v>
      </c>
      <c r="AW57" s="124">
        <f>'03 - VRN'!J34</f>
        <v>0</v>
      </c>
      <c r="AX57" s="124">
        <f>'03 - VRN'!J35</f>
        <v>0</v>
      </c>
      <c r="AY57" s="124">
        <f>'03 - VRN'!J36</f>
        <v>0</v>
      </c>
      <c r="AZ57" s="124">
        <f>'03 - VRN'!F33</f>
        <v>0</v>
      </c>
      <c r="BA57" s="124">
        <f>'03 - VRN'!F34</f>
        <v>0</v>
      </c>
      <c r="BB57" s="124">
        <f>'03 - VRN'!F35</f>
        <v>0</v>
      </c>
      <c r="BC57" s="124">
        <f>'03 - VRN'!F36</f>
        <v>0</v>
      </c>
      <c r="BD57" s="126">
        <f>'03 - VRN'!F37</f>
        <v>0</v>
      </c>
      <c r="BT57" s="122" t="s">
        <v>80</v>
      </c>
      <c r="BV57" s="122" t="s">
        <v>74</v>
      </c>
      <c r="BW57" s="122" t="s">
        <v>88</v>
      </c>
      <c r="BX57" s="122" t="s">
        <v>5</v>
      </c>
      <c r="CL57" s="122" t="s">
        <v>19</v>
      </c>
      <c r="CM57" s="122" t="s">
        <v>82</v>
      </c>
    </row>
    <row r="58" s="1" customFormat="1" ht="30" customHeight="1"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</row>
    <row r="59" s="1" customFormat="1" ht="6.96" customHeight="1"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</row>
  </sheetData>
  <sheetProtection sheet="1" formatColumns="0" formatRows="0" objects="1" scenarios="1" spinCount="100000" saltValue="nzsONvFyvHLDMgZMfMloepr4ce9ynRIhru4ioUjHWhjua4yocJcIWD60iVhdCAOEDVLPsKg1t//G9DuEjnEOhg==" hashValue="iIQNbmDns2k08ug8lbOOOm0r8+Yj2jiyuRtIv3bMEs0H6zO1SbNEpKgJYyJO9Ry1ZsEkYtbBZRVwfBx3+1QCOA==" algorithmName="SHA-512" password="CC35"/>
  <mergeCells count="50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01 - SO 04 - Kanalizační ...'!C2" display="/"/>
    <hyperlink ref="A56" location="'02 - SO 05 - Opravy vozov...'!C2" display="/"/>
    <hyperlink ref="A57" location="'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81</v>
      </c>
      <c r="AZ2" s="128" t="s">
        <v>89</v>
      </c>
      <c r="BA2" s="128" t="s">
        <v>90</v>
      </c>
      <c r="BB2" s="128" t="s">
        <v>91</v>
      </c>
      <c r="BC2" s="128" t="s">
        <v>92</v>
      </c>
      <c r="BD2" s="128" t="s">
        <v>82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82</v>
      </c>
      <c r="AZ3" s="128" t="s">
        <v>93</v>
      </c>
      <c r="BA3" s="128" t="s">
        <v>94</v>
      </c>
      <c r="BB3" s="128" t="s">
        <v>91</v>
      </c>
      <c r="BC3" s="128" t="s">
        <v>95</v>
      </c>
      <c r="BD3" s="128" t="s">
        <v>82</v>
      </c>
    </row>
    <row r="4" ht="24.96" customHeight="1">
      <c r="B4" s="20"/>
      <c r="D4" s="132" t="s">
        <v>96</v>
      </c>
      <c r="L4" s="20"/>
      <c r="M4" s="133" t="s">
        <v>10</v>
      </c>
      <c r="AT4" s="17" t="s">
        <v>4</v>
      </c>
      <c r="AZ4" s="128" t="s">
        <v>97</v>
      </c>
      <c r="BA4" s="128" t="s">
        <v>98</v>
      </c>
      <c r="BB4" s="128" t="s">
        <v>91</v>
      </c>
      <c r="BC4" s="128" t="s">
        <v>99</v>
      </c>
      <c r="BD4" s="128" t="s">
        <v>82</v>
      </c>
    </row>
    <row r="5" ht="6.96" customHeight="1">
      <c r="B5" s="20"/>
      <c r="L5" s="20"/>
      <c r="AZ5" s="128" t="s">
        <v>100</v>
      </c>
      <c r="BA5" s="128" t="s">
        <v>101</v>
      </c>
      <c r="BB5" s="128" t="s">
        <v>91</v>
      </c>
      <c r="BC5" s="128" t="s">
        <v>102</v>
      </c>
      <c r="BD5" s="128" t="s">
        <v>82</v>
      </c>
    </row>
    <row r="6" ht="12" customHeight="1">
      <c r="B6" s="20"/>
      <c r="D6" s="134" t="s">
        <v>16</v>
      </c>
      <c r="L6" s="20"/>
      <c r="AZ6" s="128" t="s">
        <v>49</v>
      </c>
      <c r="BA6" s="128" t="s">
        <v>103</v>
      </c>
      <c r="BB6" s="128" t="s">
        <v>104</v>
      </c>
      <c r="BC6" s="128" t="s">
        <v>105</v>
      </c>
      <c r="BD6" s="128" t="s">
        <v>82</v>
      </c>
    </row>
    <row r="7" ht="16.5" customHeight="1">
      <c r="B7" s="20"/>
      <c r="E7" s="135" t="str">
        <f>'Rekapitulace stavby'!K6</f>
        <v>ÚHERCE, výstavba kanalizace - NEUZNATELNÉ NÁKLADY, opr.15.4.2019</v>
      </c>
      <c r="F7" s="134"/>
      <c r="G7" s="134"/>
      <c r="H7" s="134"/>
      <c r="L7" s="20"/>
      <c r="AZ7" s="128" t="s">
        <v>106</v>
      </c>
      <c r="BA7" s="128" t="s">
        <v>107</v>
      </c>
      <c r="BB7" s="128" t="s">
        <v>104</v>
      </c>
      <c r="BC7" s="128" t="s">
        <v>108</v>
      </c>
      <c r="BD7" s="128" t="s">
        <v>82</v>
      </c>
    </row>
    <row r="8" s="1" customFormat="1" ht="12" customHeight="1">
      <c r="B8" s="43"/>
      <c r="D8" s="134" t="s">
        <v>109</v>
      </c>
      <c r="I8" s="136"/>
      <c r="L8" s="43"/>
    </row>
    <row r="9" s="1" customFormat="1" ht="36.96" customHeight="1">
      <c r="B9" s="43"/>
      <c r="E9" s="137" t="s">
        <v>110</v>
      </c>
      <c r="F9" s="1"/>
      <c r="G9" s="1"/>
      <c r="H9" s="1"/>
      <c r="I9" s="136"/>
      <c r="L9" s="43"/>
    </row>
    <row r="10" s="1" customFormat="1">
      <c r="B10" s="43"/>
      <c r="I10" s="136"/>
      <c r="L10" s="43"/>
    </row>
    <row r="11" s="1" customFormat="1" ht="12" customHeight="1">
      <c r="B11" s="43"/>
      <c r="D11" s="134" t="s">
        <v>18</v>
      </c>
      <c r="F11" s="138" t="s">
        <v>19</v>
      </c>
      <c r="I11" s="139" t="s">
        <v>20</v>
      </c>
      <c r="J11" s="138" t="s">
        <v>19</v>
      </c>
      <c r="L11" s="43"/>
    </row>
    <row r="12" s="1" customFormat="1" ht="12" customHeight="1">
      <c r="B12" s="43"/>
      <c r="D12" s="134" t="s">
        <v>21</v>
      </c>
      <c r="F12" s="138" t="s">
        <v>22</v>
      </c>
      <c r="I12" s="139" t="s">
        <v>23</v>
      </c>
      <c r="J12" s="140" t="str">
        <f>'Rekapitulace stavby'!AN8</f>
        <v>18. 1. 2019</v>
      </c>
      <c r="L12" s="43"/>
    </row>
    <row r="13" s="1" customFormat="1" ht="10.8" customHeight="1">
      <c r="B13" s="43"/>
      <c r="I13" s="136"/>
      <c r="L13" s="43"/>
    </row>
    <row r="14" s="1" customFormat="1" ht="12" customHeight="1">
      <c r="B14" s="43"/>
      <c r="D14" s="134" t="s">
        <v>25</v>
      </c>
      <c r="I14" s="139" t="s">
        <v>26</v>
      </c>
      <c r="J14" s="138" t="s">
        <v>19</v>
      </c>
      <c r="L14" s="43"/>
    </row>
    <row r="15" s="1" customFormat="1" ht="18" customHeight="1">
      <c r="B15" s="43"/>
      <c r="E15" s="138" t="s">
        <v>27</v>
      </c>
      <c r="I15" s="139" t="s">
        <v>28</v>
      </c>
      <c r="J15" s="138" t="s">
        <v>19</v>
      </c>
      <c r="L15" s="43"/>
    </row>
    <row r="16" s="1" customFormat="1" ht="6.96" customHeight="1">
      <c r="B16" s="43"/>
      <c r="I16" s="136"/>
      <c r="L16" s="43"/>
    </row>
    <row r="17" s="1" customFormat="1" ht="12" customHeight="1">
      <c r="B17" s="43"/>
      <c r="D17" s="134" t="s">
        <v>29</v>
      </c>
      <c r="I17" s="139" t="s">
        <v>26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38"/>
      <c r="G18" s="138"/>
      <c r="H18" s="138"/>
      <c r="I18" s="139" t="s">
        <v>28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6"/>
      <c r="L19" s="43"/>
    </row>
    <row r="20" s="1" customFormat="1" ht="12" customHeight="1">
      <c r="B20" s="43"/>
      <c r="D20" s="134" t="s">
        <v>31</v>
      </c>
      <c r="I20" s="139" t="s">
        <v>26</v>
      </c>
      <c r="J20" s="138" t="s">
        <v>19</v>
      </c>
      <c r="L20" s="43"/>
    </row>
    <row r="21" s="1" customFormat="1" ht="18" customHeight="1">
      <c r="B21" s="43"/>
      <c r="E21" s="138" t="s">
        <v>32</v>
      </c>
      <c r="I21" s="139" t="s">
        <v>28</v>
      </c>
      <c r="J21" s="138" t="s">
        <v>19</v>
      </c>
      <c r="L21" s="43"/>
    </row>
    <row r="22" s="1" customFormat="1" ht="6.96" customHeight="1">
      <c r="B22" s="43"/>
      <c r="I22" s="136"/>
      <c r="L22" s="43"/>
    </row>
    <row r="23" s="1" customFormat="1" ht="12" customHeight="1">
      <c r="B23" s="43"/>
      <c r="D23" s="134" t="s">
        <v>34</v>
      </c>
      <c r="I23" s="139" t="s">
        <v>26</v>
      </c>
      <c r="J23" s="138" t="s">
        <v>19</v>
      </c>
      <c r="L23" s="43"/>
    </row>
    <row r="24" s="1" customFormat="1" ht="18" customHeight="1">
      <c r="B24" s="43"/>
      <c r="E24" s="138" t="s">
        <v>35</v>
      </c>
      <c r="I24" s="139" t="s">
        <v>28</v>
      </c>
      <c r="J24" s="138" t="s">
        <v>19</v>
      </c>
      <c r="L24" s="43"/>
    </row>
    <row r="25" s="1" customFormat="1" ht="6.96" customHeight="1">
      <c r="B25" s="43"/>
      <c r="I25" s="136"/>
      <c r="L25" s="43"/>
    </row>
    <row r="26" s="1" customFormat="1" ht="12" customHeight="1">
      <c r="B26" s="43"/>
      <c r="D26" s="134" t="s">
        <v>36</v>
      </c>
      <c r="I26" s="136"/>
      <c r="L26" s="43"/>
    </row>
    <row r="27" s="7" customFormat="1" ht="16.5" customHeight="1">
      <c r="B27" s="141"/>
      <c r="E27" s="142" t="s">
        <v>19</v>
      </c>
      <c r="F27" s="142"/>
      <c r="G27" s="142"/>
      <c r="H27" s="142"/>
      <c r="I27" s="143"/>
      <c r="L27" s="141"/>
    </row>
    <row r="28" s="1" customFormat="1" ht="6.96" customHeight="1">
      <c r="B28" s="43"/>
      <c r="I28" s="136"/>
      <c r="L28" s="43"/>
    </row>
    <row r="29" s="1" customFormat="1" ht="6.96" customHeight="1">
      <c r="B29" s="43"/>
      <c r="D29" s="75"/>
      <c r="E29" s="75"/>
      <c r="F29" s="75"/>
      <c r="G29" s="75"/>
      <c r="H29" s="75"/>
      <c r="I29" s="144"/>
      <c r="J29" s="75"/>
      <c r="K29" s="75"/>
      <c r="L29" s="43"/>
    </row>
    <row r="30" s="1" customFormat="1" ht="25.44" customHeight="1">
      <c r="B30" s="43"/>
      <c r="D30" s="145" t="s">
        <v>38</v>
      </c>
      <c r="I30" s="136"/>
      <c r="J30" s="146">
        <f>ROUND(J85, 2)</f>
        <v>0</v>
      </c>
      <c r="L30" s="43"/>
    </row>
    <row r="31" s="1" customFormat="1" ht="6.96" customHeight="1">
      <c r="B31" s="43"/>
      <c r="D31" s="75"/>
      <c r="E31" s="75"/>
      <c r="F31" s="75"/>
      <c r="G31" s="75"/>
      <c r="H31" s="75"/>
      <c r="I31" s="144"/>
      <c r="J31" s="75"/>
      <c r="K31" s="75"/>
      <c r="L31" s="43"/>
    </row>
    <row r="32" s="1" customFormat="1" ht="14.4" customHeight="1">
      <c r="B32" s="43"/>
      <c r="F32" s="147" t="s">
        <v>40</v>
      </c>
      <c r="I32" s="148" t="s">
        <v>39</v>
      </c>
      <c r="J32" s="147" t="s">
        <v>41</v>
      </c>
      <c r="L32" s="43"/>
    </row>
    <row r="33" s="1" customFormat="1" ht="14.4" customHeight="1">
      <c r="B33" s="43"/>
      <c r="D33" s="149" t="s">
        <v>42</v>
      </c>
      <c r="E33" s="134" t="s">
        <v>43</v>
      </c>
      <c r="F33" s="150">
        <f>ROUND((SUM(BE85:BE161)),  2)</f>
        <v>0</v>
      </c>
      <c r="I33" s="151">
        <v>0.20999999999999999</v>
      </c>
      <c r="J33" s="150">
        <f>ROUND(((SUM(BE85:BE161))*I33),  2)</f>
        <v>0</v>
      </c>
      <c r="L33" s="43"/>
    </row>
    <row r="34" s="1" customFormat="1" ht="14.4" customHeight="1">
      <c r="B34" s="43"/>
      <c r="E34" s="134" t="s">
        <v>44</v>
      </c>
      <c r="F34" s="150">
        <f>ROUND((SUM(BF85:BF161)),  2)</f>
        <v>0</v>
      </c>
      <c r="I34" s="151">
        <v>0.14999999999999999</v>
      </c>
      <c r="J34" s="150">
        <f>ROUND(((SUM(BF85:BF161))*I34),  2)</f>
        <v>0</v>
      </c>
      <c r="L34" s="43"/>
    </row>
    <row r="35" hidden="1" s="1" customFormat="1" ht="14.4" customHeight="1">
      <c r="B35" s="43"/>
      <c r="E35" s="134" t="s">
        <v>45</v>
      </c>
      <c r="F35" s="150">
        <f>ROUND((SUM(BG85:BG161)),  2)</f>
        <v>0</v>
      </c>
      <c r="I35" s="151">
        <v>0.20999999999999999</v>
      </c>
      <c r="J35" s="150">
        <f>0</f>
        <v>0</v>
      </c>
      <c r="L35" s="43"/>
    </row>
    <row r="36" hidden="1" s="1" customFormat="1" ht="14.4" customHeight="1">
      <c r="B36" s="43"/>
      <c r="E36" s="134" t="s">
        <v>46</v>
      </c>
      <c r="F36" s="150">
        <f>ROUND((SUM(BH85:BH161)),  2)</f>
        <v>0</v>
      </c>
      <c r="I36" s="151">
        <v>0.14999999999999999</v>
      </c>
      <c r="J36" s="150">
        <f>0</f>
        <v>0</v>
      </c>
      <c r="L36" s="43"/>
    </row>
    <row r="37" hidden="1" s="1" customFormat="1" ht="14.4" customHeight="1">
      <c r="B37" s="43"/>
      <c r="E37" s="134" t="s">
        <v>47</v>
      </c>
      <c r="F37" s="150">
        <f>ROUND((SUM(BI85:BI161)),  2)</f>
        <v>0</v>
      </c>
      <c r="I37" s="151">
        <v>0</v>
      </c>
      <c r="J37" s="150">
        <f>0</f>
        <v>0</v>
      </c>
      <c r="L37" s="43"/>
    </row>
    <row r="38" s="1" customFormat="1" ht="6.96" customHeight="1">
      <c r="B38" s="43"/>
      <c r="I38" s="136"/>
      <c r="L38" s="43"/>
    </row>
    <row r="39" s="1" customFormat="1" ht="25.44" customHeight="1">
      <c r="B39" s="43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7"/>
      <c r="J39" s="158">
        <f>SUM(J30:J37)</f>
        <v>0</v>
      </c>
      <c r="K39" s="159"/>
      <c r="L39" s="43"/>
    </row>
    <row r="40" s="1" customFormat="1" ht="14.4" customHeight="1">
      <c r="B40" s="160"/>
      <c r="C40" s="161"/>
      <c r="D40" s="161"/>
      <c r="E40" s="161"/>
      <c r="F40" s="161"/>
      <c r="G40" s="161"/>
      <c r="H40" s="161"/>
      <c r="I40" s="162"/>
      <c r="J40" s="161"/>
      <c r="K40" s="161"/>
      <c r="L40" s="43"/>
    </row>
    <row r="44" s="1" customFormat="1" ht="6.96" customHeight="1">
      <c r="B44" s="163"/>
      <c r="C44" s="164"/>
      <c r="D44" s="164"/>
      <c r="E44" s="164"/>
      <c r="F44" s="164"/>
      <c r="G44" s="164"/>
      <c r="H44" s="164"/>
      <c r="I44" s="165"/>
      <c r="J44" s="164"/>
      <c r="K44" s="164"/>
      <c r="L44" s="43"/>
    </row>
    <row r="45" s="1" customFormat="1" ht="24.96" customHeight="1">
      <c r="B45" s="38"/>
      <c r="C45" s="23" t="s">
        <v>111</v>
      </c>
      <c r="D45" s="39"/>
      <c r="E45" s="39"/>
      <c r="F45" s="39"/>
      <c r="G45" s="39"/>
      <c r="H45" s="39"/>
      <c r="I45" s="136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6"/>
      <c r="J46" s="39"/>
      <c r="K46" s="39"/>
      <c r="L46" s="43"/>
    </row>
    <row r="47" s="1" customFormat="1" ht="12" customHeight="1">
      <c r="B47" s="38"/>
      <c r="C47" s="32" t="s">
        <v>16</v>
      </c>
      <c r="D47" s="39"/>
      <c r="E47" s="39"/>
      <c r="F47" s="39"/>
      <c r="G47" s="39"/>
      <c r="H47" s="39"/>
      <c r="I47" s="136"/>
      <c r="J47" s="39"/>
      <c r="K47" s="39"/>
      <c r="L47" s="43"/>
    </row>
    <row r="48" s="1" customFormat="1" ht="16.5" customHeight="1">
      <c r="B48" s="38"/>
      <c r="C48" s="39"/>
      <c r="D48" s="39"/>
      <c r="E48" s="166" t="str">
        <f>E7</f>
        <v>ÚHERCE, výstavba kanalizace - NEUZNATELNÉ NÁKLADY, opr.15.4.2019</v>
      </c>
      <c r="F48" s="32"/>
      <c r="G48" s="32"/>
      <c r="H48" s="32"/>
      <c r="I48" s="136"/>
      <c r="J48" s="39"/>
      <c r="K48" s="39"/>
      <c r="L48" s="43"/>
    </row>
    <row r="49" s="1" customFormat="1" ht="12" customHeight="1">
      <c r="B49" s="38"/>
      <c r="C49" s="32" t="s">
        <v>109</v>
      </c>
      <c r="D49" s="39"/>
      <c r="E49" s="39"/>
      <c r="F49" s="39"/>
      <c r="G49" s="39"/>
      <c r="H49" s="39"/>
      <c r="I49" s="136"/>
      <c r="J49" s="39"/>
      <c r="K49" s="39"/>
      <c r="L49" s="43"/>
    </row>
    <row r="50" s="1" customFormat="1" ht="16.5" customHeight="1">
      <c r="B50" s="38"/>
      <c r="C50" s="39"/>
      <c r="D50" s="39"/>
      <c r="E50" s="68" t="str">
        <f>E9</f>
        <v>01 - SO 04 - Kanalizační přípojky</v>
      </c>
      <c r="F50" s="39"/>
      <c r="G50" s="39"/>
      <c r="H50" s="39"/>
      <c r="I50" s="136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6"/>
      <c r="J51" s="39"/>
      <c r="K51" s="39"/>
      <c r="L51" s="43"/>
    </row>
    <row r="52" s="1" customFormat="1" ht="12" customHeight="1">
      <c r="B52" s="38"/>
      <c r="C52" s="32" t="s">
        <v>21</v>
      </c>
      <c r="D52" s="39"/>
      <c r="E52" s="39"/>
      <c r="F52" s="27" t="str">
        <f>F12</f>
        <v>Úherce</v>
      </c>
      <c r="G52" s="39"/>
      <c r="H52" s="39"/>
      <c r="I52" s="139" t="s">
        <v>23</v>
      </c>
      <c r="J52" s="71" t="str">
        <f>IF(J12="","",J12)</f>
        <v>18. 1. 2019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6"/>
      <c r="J53" s="39"/>
      <c r="K53" s="39"/>
      <c r="L53" s="43"/>
    </row>
    <row r="54" s="1" customFormat="1" ht="43.05" customHeight="1">
      <c r="B54" s="38"/>
      <c r="C54" s="32" t="s">
        <v>25</v>
      </c>
      <c r="D54" s="39"/>
      <c r="E54" s="39"/>
      <c r="F54" s="27" t="str">
        <f>E15</f>
        <v>VaK Mladá Boleslav, a.s.</v>
      </c>
      <c r="G54" s="39"/>
      <c r="H54" s="39"/>
      <c r="I54" s="139" t="s">
        <v>31</v>
      </c>
      <c r="J54" s="36" t="str">
        <f>E21</f>
        <v>Vodohospodářské inženýrské služby,a.s.</v>
      </c>
      <c r="K54" s="39"/>
      <c r="L54" s="43"/>
    </row>
    <row r="55" s="1" customFormat="1" ht="15.15" customHeight="1">
      <c r="B55" s="38"/>
      <c r="C55" s="32" t="s">
        <v>29</v>
      </c>
      <c r="D55" s="39"/>
      <c r="E55" s="39"/>
      <c r="F55" s="27" t="str">
        <f>IF(E18="","",E18)</f>
        <v>Vyplň údaj</v>
      </c>
      <c r="G55" s="39"/>
      <c r="H55" s="39"/>
      <c r="I55" s="139" t="s">
        <v>34</v>
      </c>
      <c r="J55" s="36" t="str">
        <f>E24</f>
        <v>Ing.Josef Němeček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6"/>
      <c r="J56" s="39"/>
      <c r="K56" s="39"/>
      <c r="L56" s="43"/>
    </row>
    <row r="57" s="1" customFormat="1" ht="29.28" customHeight="1">
      <c r="B57" s="38"/>
      <c r="C57" s="167" t="s">
        <v>112</v>
      </c>
      <c r="D57" s="168"/>
      <c r="E57" s="168"/>
      <c r="F57" s="168"/>
      <c r="G57" s="168"/>
      <c r="H57" s="168"/>
      <c r="I57" s="169"/>
      <c r="J57" s="170" t="s">
        <v>113</v>
      </c>
      <c r="K57" s="168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6"/>
      <c r="J58" s="39"/>
      <c r="K58" s="39"/>
      <c r="L58" s="43"/>
    </row>
    <row r="59" s="1" customFormat="1" ht="22.8" customHeight="1">
      <c r="B59" s="38"/>
      <c r="C59" s="171" t="s">
        <v>70</v>
      </c>
      <c r="D59" s="39"/>
      <c r="E59" s="39"/>
      <c r="F59" s="39"/>
      <c r="G59" s="39"/>
      <c r="H59" s="39"/>
      <c r="I59" s="136"/>
      <c r="J59" s="101">
        <f>J85</f>
        <v>0</v>
      </c>
      <c r="K59" s="39"/>
      <c r="L59" s="43"/>
      <c r="AU59" s="17" t="s">
        <v>114</v>
      </c>
    </row>
    <row r="60" s="8" customFormat="1" ht="24.96" customHeight="1">
      <c r="B60" s="172"/>
      <c r="C60" s="173"/>
      <c r="D60" s="174" t="s">
        <v>115</v>
      </c>
      <c r="E60" s="175"/>
      <c r="F60" s="175"/>
      <c r="G60" s="175"/>
      <c r="H60" s="175"/>
      <c r="I60" s="176"/>
      <c r="J60" s="177">
        <f>J86</f>
        <v>0</v>
      </c>
      <c r="K60" s="173"/>
      <c r="L60" s="178"/>
    </row>
    <row r="61" s="9" customFormat="1" ht="19.92" customHeight="1">
      <c r="B61" s="179"/>
      <c r="C61" s="180"/>
      <c r="D61" s="181" t="s">
        <v>116</v>
      </c>
      <c r="E61" s="182"/>
      <c r="F61" s="182"/>
      <c r="G61" s="182"/>
      <c r="H61" s="182"/>
      <c r="I61" s="183"/>
      <c r="J61" s="184">
        <f>J87</f>
        <v>0</v>
      </c>
      <c r="K61" s="180"/>
      <c r="L61" s="185"/>
    </row>
    <row r="62" s="9" customFormat="1" ht="19.92" customHeight="1">
      <c r="B62" s="179"/>
      <c r="C62" s="180"/>
      <c r="D62" s="181" t="s">
        <v>117</v>
      </c>
      <c r="E62" s="182"/>
      <c r="F62" s="182"/>
      <c r="G62" s="182"/>
      <c r="H62" s="182"/>
      <c r="I62" s="183"/>
      <c r="J62" s="184">
        <f>J127</f>
        <v>0</v>
      </c>
      <c r="K62" s="180"/>
      <c r="L62" s="185"/>
    </row>
    <row r="63" s="9" customFormat="1" ht="19.92" customHeight="1">
      <c r="B63" s="179"/>
      <c r="C63" s="180"/>
      <c r="D63" s="181" t="s">
        <v>118</v>
      </c>
      <c r="E63" s="182"/>
      <c r="F63" s="182"/>
      <c r="G63" s="182"/>
      <c r="H63" s="182"/>
      <c r="I63" s="183"/>
      <c r="J63" s="184">
        <f>J130</f>
        <v>0</v>
      </c>
      <c r="K63" s="180"/>
      <c r="L63" s="185"/>
    </row>
    <row r="64" s="9" customFormat="1" ht="19.92" customHeight="1">
      <c r="B64" s="179"/>
      <c r="C64" s="180"/>
      <c r="D64" s="181" t="s">
        <v>119</v>
      </c>
      <c r="E64" s="182"/>
      <c r="F64" s="182"/>
      <c r="G64" s="182"/>
      <c r="H64" s="182"/>
      <c r="I64" s="183"/>
      <c r="J64" s="184">
        <f>J134</f>
        <v>0</v>
      </c>
      <c r="K64" s="180"/>
      <c r="L64" s="185"/>
    </row>
    <row r="65" s="9" customFormat="1" ht="19.92" customHeight="1">
      <c r="B65" s="179"/>
      <c r="C65" s="180"/>
      <c r="D65" s="181" t="s">
        <v>120</v>
      </c>
      <c r="E65" s="182"/>
      <c r="F65" s="182"/>
      <c r="G65" s="182"/>
      <c r="H65" s="182"/>
      <c r="I65" s="183"/>
      <c r="J65" s="184">
        <f>J160</f>
        <v>0</v>
      </c>
      <c r="K65" s="180"/>
      <c r="L65" s="185"/>
    </row>
    <row r="66" s="1" customFormat="1" ht="21.84" customHeight="1">
      <c r="B66" s="38"/>
      <c r="C66" s="39"/>
      <c r="D66" s="39"/>
      <c r="E66" s="39"/>
      <c r="F66" s="39"/>
      <c r="G66" s="39"/>
      <c r="H66" s="39"/>
      <c r="I66" s="136"/>
      <c r="J66" s="39"/>
      <c r="K66" s="39"/>
      <c r="L66" s="43"/>
    </row>
    <row r="67" s="1" customFormat="1" ht="6.96" customHeight="1">
      <c r="B67" s="58"/>
      <c r="C67" s="59"/>
      <c r="D67" s="59"/>
      <c r="E67" s="59"/>
      <c r="F67" s="59"/>
      <c r="G67" s="59"/>
      <c r="H67" s="59"/>
      <c r="I67" s="162"/>
      <c r="J67" s="59"/>
      <c r="K67" s="59"/>
      <c r="L67" s="43"/>
    </row>
    <row r="71" s="1" customFormat="1" ht="6.96" customHeight="1">
      <c r="B71" s="60"/>
      <c r="C71" s="61"/>
      <c r="D71" s="61"/>
      <c r="E71" s="61"/>
      <c r="F71" s="61"/>
      <c r="G71" s="61"/>
      <c r="H71" s="61"/>
      <c r="I71" s="165"/>
      <c r="J71" s="61"/>
      <c r="K71" s="61"/>
      <c r="L71" s="43"/>
    </row>
    <row r="72" s="1" customFormat="1" ht="24.96" customHeight="1">
      <c r="B72" s="38"/>
      <c r="C72" s="23" t="s">
        <v>121</v>
      </c>
      <c r="D72" s="39"/>
      <c r="E72" s="39"/>
      <c r="F72" s="39"/>
      <c r="G72" s="39"/>
      <c r="H72" s="39"/>
      <c r="I72" s="136"/>
      <c r="J72" s="39"/>
      <c r="K72" s="39"/>
      <c r="L72" s="43"/>
    </row>
    <row r="73" s="1" customFormat="1" ht="6.96" customHeight="1">
      <c r="B73" s="38"/>
      <c r="C73" s="39"/>
      <c r="D73" s="39"/>
      <c r="E73" s="39"/>
      <c r="F73" s="39"/>
      <c r="G73" s="39"/>
      <c r="H73" s="39"/>
      <c r="I73" s="136"/>
      <c r="J73" s="39"/>
      <c r="K73" s="39"/>
      <c r="L73" s="43"/>
    </row>
    <row r="74" s="1" customFormat="1" ht="12" customHeight="1">
      <c r="B74" s="38"/>
      <c r="C74" s="32" t="s">
        <v>16</v>
      </c>
      <c r="D74" s="39"/>
      <c r="E74" s="39"/>
      <c r="F74" s="39"/>
      <c r="G74" s="39"/>
      <c r="H74" s="39"/>
      <c r="I74" s="136"/>
      <c r="J74" s="39"/>
      <c r="K74" s="39"/>
      <c r="L74" s="43"/>
    </row>
    <row r="75" s="1" customFormat="1" ht="16.5" customHeight="1">
      <c r="B75" s="38"/>
      <c r="C75" s="39"/>
      <c r="D75" s="39"/>
      <c r="E75" s="166" t="str">
        <f>E7</f>
        <v>ÚHERCE, výstavba kanalizace - NEUZNATELNÉ NÁKLADY, opr.15.4.2019</v>
      </c>
      <c r="F75" s="32"/>
      <c r="G75" s="32"/>
      <c r="H75" s="32"/>
      <c r="I75" s="136"/>
      <c r="J75" s="39"/>
      <c r="K75" s="39"/>
      <c r="L75" s="43"/>
    </row>
    <row r="76" s="1" customFormat="1" ht="12" customHeight="1">
      <c r="B76" s="38"/>
      <c r="C76" s="32" t="s">
        <v>109</v>
      </c>
      <c r="D76" s="39"/>
      <c r="E76" s="39"/>
      <c r="F76" s="39"/>
      <c r="G76" s="39"/>
      <c r="H76" s="39"/>
      <c r="I76" s="136"/>
      <c r="J76" s="39"/>
      <c r="K76" s="39"/>
      <c r="L76" s="43"/>
    </row>
    <row r="77" s="1" customFormat="1" ht="16.5" customHeight="1">
      <c r="B77" s="38"/>
      <c r="C77" s="39"/>
      <c r="D77" s="39"/>
      <c r="E77" s="68" t="str">
        <f>E9</f>
        <v>01 - SO 04 - Kanalizační přípojky</v>
      </c>
      <c r="F77" s="39"/>
      <c r="G77" s="39"/>
      <c r="H77" s="39"/>
      <c r="I77" s="136"/>
      <c r="J77" s="39"/>
      <c r="K77" s="39"/>
      <c r="L77" s="43"/>
    </row>
    <row r="78" s="1" customFormat="1" ht="6.96" customHeight="1">
      <c r="B78" s="38"/>
      <c r="C78" s="39"/>
      <c r="D78" s="39"/>
      <c r="E78" s="39"/>
      <c r="F78" s="39"/>
      <c r="G78" s="39"/>
      <c r="H78" s="39"/>
      <c r="I78" s="136"/>
      <c r="J78" s="39"/>
      <c r="K78" s="39"/>
      <c r="L78" s="43"/>
    </row>
    <row r="79" s="1" customFormat="1" ht="12" customHeight="1">
      <c r="B79" s="38"/>
      <c r="C79" s="32" t="s">
        <v>21</v>
      </c>
      <c r="D79" s="39"/>
      <c r="E79" s="39"/>
      <c r="F79" s="27" t="str">
        <f>F12</f>
        <v>Úherce</v>
      </c>
      <c r="G79" s="39"/>
      <c r="H79" s="39"/>
      <c r="I79" s="139" t="s">
        <v>23</v>
      </c>
      <c r="J79" s="71" t="str">
        <f>IF(J12="","",J12)</f>
        <v>18. 1. 2019</v>
      </c>
      <c r="K79" s="39"/>
      <c r="L79" s="43"/>
    </row>
    <row r="80" s="1" customFormat="1" ht="6.96" customHeight="1">
      <c r="B80" s="38"/>
      <c r="C80" s="39"/>
      <c r="D80" s="39"/>
      <c r="E80" s="39"/>
      <c r="F80" s="39"/>
      <c r="G80" s="39"/>
      <c r="H80" s="39"/>
      <c r="I80" s="136"/>
      <c r="J80" s="39"/>
      <c r="K80" s="39"/>
      <c r="L80" s="43"/>
    </row>
    <row r="81" s="1" customFormat="1" ht="43.05" customHeight="1">
      <c r="B81" s="38"/>
      <c r="C81" s="32" t="s">
        <v>25</v>
      </c>
      <c r="D81" s="39"/>
      <c r="E81" s="39"/>
      <c r="F81" s="27" t="str">
        <f>E15</f>
        <v>VaK Mladá Boleslav, a.s.</v>
      </c>
      <c r="G81" s="39"/>
      <c r="H81" s="39"/>
      <c r="I81" s="139" t="s">
        <v>31</v>
      </c>
      <c r="J81" s="36" t="str">
        <f>E21</f>
        <v>Vodohospodářské inženýrské služby,a.s.</v>
      </c>
      <c r="K81" s="39"/>
      <c r="L81" s="43"/>
    </row>
    <row r="82" s="1" customFormat="1" ht="15.15" customHeight="1">
      <c r="B82" s="38"/>
      <c r="C82" s="32" t="s">
        <v>29</v>
      </c>
      <c r="D82" s="39"/>
      <c r="E82" s="39"/>
      <c r="F82" s="27" t="str">
        <f>IF(E18="","",E18)</f>
        <v>Vyplň údaj</v>
      </c>
      <c r="G82" s="39"/>
      <c r="H82" s="39"/>
      <c r="I82" s="139" t="s">
        <v>34</v>
      </c>
      <c r="J82" s="36" t="str">
        <f>E24</f>
        <v>Ing.Josef Němeček</v>
      </c>
      <c r="K82" s="39"/>
      <c r="L82" s="43"/>
    </row>
    <row r="83" s="1" customFormat="1" ht="10.32" customHeight="1">
      <c r="B83" s="38"/>
      <c r="C83" s="39"/>
      <c r="D83" s="39"/>
      <c r="E83" s="39"/>
      <c r="F83" s="39"/>
      <c r="G83" s="39"/>
      <c r="H83" s="39"/>
      <c r="I83" s="136"/>
      <c r="J83" s="39"/>
      <c r="K83" s="39"/>
      <c r="L83" s="43"/>
    </row>
    <row r="84" s="10" customFormat="1" ht="29.28" customHeight="1">
      <c r="B84" s="186"/>
      <c r="C84" s="187" t="s">
        <v>122</v>
      </c>
      <c r="D84" s="188" t="s">
        <v>57</v>
      </c>
      <c r="E84" s="188" t="s">
        <v>53</v>
      </c>
      <c r="F84" s="188" t="s">
        <v>54</v>
      </c>
      <c r="G84" s="188" t="s">
        <v>123</v>
      </c>
      <c r="H84" s="188" t="s">
        <v>124</v>
      </c>
      <c r="I84" s="189" t="s">
        <v>125</v>
      </c>
      <c r="J84" s="188" t="s">
        <v>113</v>
      </c>
      <c r="K84" s="190" t="s">
        <v>126</v>
      </c>
      <c r="L84" s="191"/>
      <c r="M84" s="91" t="s">
        <v>19</v>
      </c>
      <c r="N84" s="92" t="s">
        <v>42</v>
      </c>
      <c r="O84" s="92" t="s">
        <v>127</v>
      </c>
      <c r="P84" s="92" t="s">
        <v>128</v>
      </c>
      <c r="Q84" s="92" t="s">
        <v>129</v>
      </c>
      <c r="R84" s="92" t="s">
        <v>130</v>
      </c>
      <c r="S84" s="92" t="s">
        <v>131</v>
      </c>
      <c r="T84" s="93" t="s">
        <v>132</v>
      </c>
    </row>
    <row r="85" s="1" customFormat="1" ht="22.8" customHeight="1">
      <c r="B85" s="38"/>
      <c r="C85" s="98" t="s">
        <v>133</v>
      </c>
      <c r="D85" s="39"/>
      <c r="E85" s="39"/>
      <c r="F85" s="39"/>
      <c r="G85" s="39"/>
      <c r="H85" s="39"/>
      <c r="I85" s="136"/>
      <c r="J85" s="192">
        <f>BK85</f>
        <v>0</v>
      </c>
      <c r="K85" s="39"/>
      <c r="L85" s="43"/>
      <c r="M85" s="94"/>
      <c r="N85" s="95"/>
      <c r="O85" s="95"/>
      <c r="P85" s="193">
        <f>P86</f>
        <v>0</v>
      </c>
      <c r="Q85" s="95"/>
      <c r="R85" s="193">
        <f>R86</f>
        <v>27.848729490000004</v>
      </c>
      <c r="S85" s="95"/>
      <c r="T85" s="194">
        <f>T86</f>
        <v>0</v>
      </c>
      <c r="AT85" s="17" t="s">
        <v>71</v>
      </c>
      <c r="AU85" s="17" t="s">
        <v>114</v>
      </c>
      <c r="BK85" s="195">
        <f>BK86</f>
        <v>0</v>
      </c>
    </row>
    <row r="86" s="11" customFormat="1" ht="25.92" customHeight="1">
      <c r="B86" s="196"/>
      <c r="C86" s="197"/>
      <c r="D86" s="198" t="s">
        <v>71</v>
      </c>
      <c r="E86" s="199" t="s">
        <v>134</v>
      </c>
      <c r="F86" s="199" t="s">
        <v>135</v>
      </c>
      <c r="G86" s="197"/>
      <c r="H86" s="197"/>
      <c r="I86" s="200"/>
      <c r="J86" s="201">
        <f>BK86</f>
        <v>0</v>
      </c>
      <c r="K86" s="197"/>
      <c r="L86" s="202"/>
      <c r="M86" s="203"/>
      <c r="N86" s="204"/>
      <c r="O86" s="204"/>
      <c r="P86" s="205">
        <f>P87+P127+P130+P134+P160</f>
        <v>0</v>
      </c>
      <c r="Q86" s="204"/>
      <c r="R86" s="205">
        <f>R87+R127+R130+R134+R160</f>
        <v>27.848729490000004</v>
      </c>
      <c r="S86" s="204"/>
      <c r="T86" s="206">
        <f>T87+T127+T130+T134+T160</f>
        <v>0</v>
      </c>
      <c r="AR86" s="207" t="s">
        <v>80</v>
      </c>
      <c r="AT86" s="208" t="s">
        <v>71</v>
      </c>
      <c r="AU86" s="208" t="s">
        <v>72</v>
      </c>
      <c r="AY86" s="207" t="s">
        <v>136</v>
      </c>
      <c r="BK86" s="209">
        <f>BK87+BK127+BK130+BK134+BK160</f>
        <v>0</v>
      </c>
    </row>
    <row r="87" s="11" customFormat="1" ht="22.8" customHeight="1">
      <c r="B87" s="196"/>
      <c r="C87" s="197"/>
      <c r="D87" s="198" t="s">
        <v>71</v>
      </c>
      <c r="E87" s="210" t="s">
        <v>80</v>
      </c>
      <c r="F87" s="210" t="s">
        <v>137</v>
      </c>
      <c r="G87" s="197"/>
      <c r="H87" s="197"/>
      <c r="I87" s="200"/>
      <c r="J87" s="211">
        <f>BK87</f>
        <v>0</v>
      </c>
      <c r="K87" s="197"/>
      <c r="L87" s="202"/>
      <c r="M87" s="203"/>
      <c r="N87" s="204"/>
      <c r="O87" s="204"/>
      <c r="P87" s="205">
        <f>SUM(P88:P126)</f>
        <v>0</v>
      </c>
      <c r="Q87" s="204"/>
      <c r="R87" s="205">
        <f>SUM(R88:R126)</f>
        <v>3.6948522999999995</v>
      </c>
      <c r="S87" s="204"/>
      <c r="T87" s="206">
        <f>SUM(T88:T126)</f>
        <v>0</v>
      </c>
      <c r="AR87" s="207" t="s">
        <v>80</v>
      </c>
      <c r="AT87" s="208" t="s">
        <v>71</v>
      </c>
      <c r="AU87" s="208" t="s">
        <v>80</v>
      </c>
      <c r="AY87" s="207" t="s">
        <v>136</v>
      </c>
      <c r="BK87" s="209">
        <f>SUM(BK88:BK126)</f>
        <v>0</v>
      </c>
    </row>
    <row r="88" s="1" customFormat="1" ht="36" customHeight="1">
      <c r="B88" s="38"/>
      <c r="C88" s="212" t="s">
        <v>80</v>
      </c>
      <c r="D88" s="212" t="s">
        <v>138</v>
      </c>
      <c r="E88" s="213" t="s">
        <v>139</v>
      </c>
      <c r="F88" s="214" t="s">
        <v>140</v>
      </c>
      <c r="G88" s="215" t="s">
        <v>91</v>
      </c>
      <c r="H88" s="216">
        <v>14.85</v>
      </c>
      <c r="I88" s="217"/>
      <c r="J88" s="218">
        <f>ROUND(I88*H88,2)</f>
        <v>0</v>
      </c>
      <c r="K88" s="214" t="s">
        <v>141</v>
      </c>
      <c r="L88" s="43"/>
      <c r="M88" s="219" t="s">
        <v>19</v>
      </c>
      <c r="N88" s="220" t="s">
        <v>43</v>
      </c>
      <c r="O88" s="83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AR88" s="223" t="s">
        <v>142</v>
      </c>
      <c r="AT88" s="223" t="s">
        <v>138</v>
      </c>
      <c r="AU88" s="223" t="s">
        <v>82</v>
      </c>
      <c r="AY88" s="17" t="s">
        <v>136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7" t="s">
        <v>80</v>
      </c>
      <c r="BK88" s="224">
        <f>ROUND(I88*H88,2)</f>
        <v>0</v>
      </c>
      <c r="BL88" s="17" t="s">
        <v>142</v>
      </c>
      <c r="BM88" s="223" t="s">
        <v>143</v>
      </c>
    </row>
    <row r="89" s="12" customFormat="1">
      <c r="B89" s="225"/>
      <c r="C89" s="226"/>
      <c r="D89" s="227" t="s">
        <v>144</v>
      </c>
      <c r="E89" s="228" t="s">
        <v>19</v>
      </c>
      <c r="F89" s="229" t="s">
        <v>145</v>
      </c>
      <c r="G89" s="226"/>
      <c r="H89" s="230">
        <v>7.9500000000000002</v>
      </c>
      <c r="I89" s="231"/>
      <c r="J89" s="226"/>
      <c r="K89" s="226"/>
      <c r="L89" s="232"/>
      <c r="M89" s="233"/>
      <c r="N89" s="234"/>
      <c r="O89" s="234"/>
      <c r="P89" s="234"/>
      <c r="Q89" s="234"/>
      <c r="R89" s="234"/>
      <c r="S89" s="234"/>
      <c r="T89" s="235"/>
      <c r="AT89" s="236" t="s">
        <v>144</v>
      </c>
      <c r="AU89" s="236" t="s">
        <v>82</v>
      </c>
      <c r="AV89" s="12" t="s">
        <v>82</v>
      </c>
      <c r="AW89" s="12" t="s">
        <v>33</v>
      </c>
      <c r="AX89" s="12" t="s">
        <v>72</v>
      </c>
      <c r="AY89" s="236" t="s">
        <v>136</v>
      </c>
    </row>
    <row r="90" s="12" customFormat="1">
      <c r="B90" s="225"/>
      <c r="C90" s="226"/>
      <c r="D90" s="227" t="s">
        <v>144</v>
      </c>
      <c r="E90" s="228" t="s">
        <v>19</v>
      </c>
      <c r="F90" s="229" t="s">
        <v>146</v>
      </c>
      <c r="G90" s="226"/>
      <c r="H90" s="230">
        <v>6.9000000000000004</v>
      </c>
      <c r="I90" s="231"/>
      <c r="J90" s="226"/>
      <c r="K90" s="226"/>
      <c r="L90" s="232"/>
      <c r="M90" s="233"/>
      <c r="N90" s="234"/>
      <c r="O90" s="234"/>
      <c r="P90" s="234"/>
      <c r="Q90" s="234"/>
      <c r="R90" s="234"/>
      <c r="S90" s="234"/>
      <c r="T90" s="235"/>
      <c r="AT90" s="236" t="s">
        <v>144</v>
      </c>
      <c r="AU90" s="236" t="s">
        <v>82</v>
      </c>
      <c r="AV90" s="12" t="s">
        <v>82</v>
      </c>
      <c r="AW90" s="12" t="s">
        <v>33</v>
      </c>
      <c r="AX90" s="12" t="s">
        <v>72</v>
      </c>
      <c r="AY90" s="236" t="s">
        <v>136</v>
      </c>
    </row>
    <row r="91" s="13" customFormat="1">
      <c r="B91" s="237"/>
      <c r="C91" s="238"/>
      <c r="D91" s="227" t="s">
        <v>144</v>
      </c>
      <c r="E91" s="239" t="s">
        <v>19</v>
      </c>
      <c r="F91" s="240" t="s">
        <v>147</v>
      </c>
      <c r="G91" s="238"/>
      <c r="H91" s="241">
        <v>14.85</v>
      </c>
      <c r="I91" s="242"/>
      <c r="J91" s="238"/>
      <c r="K91" s="238"/>
      <c r="L91" s="243"/>
      <c r="M91" s="244"/>
      <c r="N91" s="245"/>
      <c r="O91" s="245"/>
      <c r="P91" s="245"/>
      <c r="Q91" s="245"/>
      <c r="R91" s="245"/>
      <c r="S91" s="245"/>
      <c r="T91" s="246"/>
      <c r="AT91" s="247" t="s">
        <v>144</v>
      </c>
      <c r="AU91" s="247" t="s">
        <v>82</v>
      </c>
      <c r="AV91" s="13" t="s">
        <v>142</v>
      </c>
      <c r="AW91" s="13" t="s">
        <v>33</v>
      </c>
      <c r="AX91" s="13" t="s">
        <v>80</v>
      </c>
      <c r="AY91" s="247" t="s">
        <v>136</v>
      </c>
    </row>
    <row r="92" s="1" customFormat="1" ht="36" customHeight="1">
      <c r="B92" s="38"/>
      <c r="C92" s="212" t="s">
        <v>82</v>
      </c>
      <c r="D92" s="212" t="s">
        <v>138</v>
      </c>
      <c r="E92" s="213" t="s">
        <v>148</v>
      </c>
      <c r="F92" s="214" t="s">
        <v>149</v>
      </c>
      <c r="G92" s="215" t="s">
        <v>104</v>
      </c>
      <c r="H92" s="216">
        <v>556.30999999999995</v>
      </c>
      <c r="I92" s="217"/>
      <c r="J92" s="218">
        <f>ROUND(I92*H92,2)</f>
        <v>0</v>
      </c>
      <c r="K92" s="214" t="s">
        <v>141</v>
      </c>
      <c r="L92" s="43"/>
      <c r="M92" s="219" t="s">
        <v>19</v>
      </c>
      <c r="N92" s="220" t="s">
        <v>43</v>
      </c>
      <c r="O92" s="83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AR92" s="223" t="s">
        <v>142</v>
      </c>
      <c r="AT92" s="223" t="s">
        <v>138</v>
      </c>
      <c r="AU92" s="223" t="s">
        <v>82</v>
      </c>
      <c r="AY92" s="17" t="s">
        <v>136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80</v>
      </c>
      <c r="BK92" s="224">
        <f>ROUND(I92*H92,2)</f>
        <v>0</v>
      </c>
      <c r="BL92" s="17" t="s">
        <v>142</v>
      </c>
      <c r="BM92" s="223" t="s">
        <v>150</v>
      </c>
    </row>
    <row r="93" s="14" customFormat="1">
      <c r="B93" s="248"/>
      <c r="C93" s="249"/>
      <c r="D93" s="227" t="s">
        <v>144</v>
      </c>
      <c r="E93" s="250" t="s">
        <v>19</v>
      </c>
      <c r="F93" s="251" t="s">
        <v>151</v>
      </c>
      <c r="G93" s="249"/>
      <c r="H93" s="250" t="s">
        <v>19</v>
      </c>
      <c r="I93" s="252"/>
      <c r="J93" s="249"/>
      <c r="K93" s="249"/>
      <c r="L93" s="253"/>
      <c r="M93" s="254"/>
      <c r="N93" s="255"/>
      <c r="O93" s="255"/>
      <c r="P93" s="255"/>
      <c r="Q93" s="255"/>
      <c r="R93" s="255"/>
      <c r="S93" s="255"/>
      <c r="T93" s="256"/>
      <c r="AT93" s="257" t="s">
        <v>144</v>
      </c>
      <c r="AU93" s="257" t="s">
        <v>82</v>
      </c>
      <c r="AV93" s="14" t="s">
        <v>80</v>
      </c>
      <c r="AW93" s="14" t="s">
        <v>33</v>
      </c>
      <c r="AX93" s="14" t="s">
        <v>72</v>
      </c>
      <c r="AY93" s="257" t="s">
        <v>136</v>
      </c>
    </row>
    <row r="94" s="12" customFormat="1">
      <c r="B94" s="225"/>
      <c r="C94" s="226"/>
      <c r="D94" s="227" t="s">
        <v>144</v>
      </c>
      <c r="E94" s="228" t="s">
        <v>49</v>
      </c>
      <c r="F94" s="229" t="s">
        <v>152</v>
      </c>
      <c r="G94" s="226"/>
      <c r="H94" s="230">
        <v>2002.4100000000001</v>
      </c>
      <c r="I94" s="231"/>
      <c r="J94" s="226"/>
      <c r="K94" s="226"/>
      <c r="L94" s="232"/>
      <c r="M94" s="233"/>
      <c r="N94" s="234"/>
      <c r="O94" s="234"/>
      <c r="P94" s="234"/>
      <c r="Q94" s="234"/>
      <c r="R94" s="234"/>
      <c r="S94" s="234"/>
      <c r="T94" s="235"/>
      <c r="AT94" s="236" t="s">
        <v>144</v>
      </c>
      <c r="AU94" s="236" t="s">
        <v>82</v>
      </c>
      <c r="AV94" s="12" t="s">
        <v>82</v>
      </c>
      <c r="AW94" s="12" t="s">
        <v>33</v>
      </c>
      <c r="AX94" s="12" t="s">
        <v>72</v>
      </c>
      <c r="AY94" s="236" t="s">
        <v>136</v>
      </c>
    </row>
    <row r="95" s="12" customFormat="1">
      <c r="B95" s="225"/>
      <c r="C95" s="226"/>
      <c r="D95" s="227" t="s">
        <v>144</v>
      </c>
      <c r="E95" s="228" t="s">
        <v>19</v>
      </c>
      <c r="F95" s="229" t="s">
        <v>153</v>
      </c>
      <c r="G95" s="226"/>
      <c r="H95" s="230">
        <v>556.30999999999995</v>
      </c>
      <c r="I95" s="231"/>
      <c r="J95" s="226"/>
      <c r="K95" s="226"/>
      <c r="L95" s="232"/>
      <c r="M95" s="233"/>
      <c r="N95" s="234"/>
      <c r="O95" s="234"/>
      <c r="P95" s="234"/>
      <c r="Q95" s="234"/>
      <c r="R95" s="234"/>
      <c r="S95" s="234"/>
      <c r="T95" s="235"/>
      <c r="AT95" s="236" t="s">
        <v>144</v>
      </c>
      <c r="AU95" s="236" t="s">
        <v>82</v>
      </c>
      <c r="AV95" s="12" t="s">
        <v>82</v>
      </c>
      <c r="AW95" s="12" t="s">
        <v>33</v>
      </c>
      <c r="AX95" s="12" t="s">
        <v>80</v>
      </c>
      <c r="AY95" s="236" t="s">
        <v>136</v>
      </c>
    </row>
    <row r="96" s="1" customFormat="1" ht="36" customHeight="1">
      <c r="B96" s="38"/>
      <c r="C96" s="212" t="s">
        <v>154</v>
      </c>
      <c r="D96" s="212" t="s">
        <v>138</v>
      </c>
      <c r="E96" s="213" t="s">
        <v>155</v>
      </c>
      <c r="F96" s="214" t="s">
        <v>156</v>
      </c>
      <c r="G96" s="215" t="s">
        <v>104</v>
      </c>
      <c r="H96" s="216">
        <v>858.44000000000005</v>
      </c>
      <c r="I96" s="217"/>
      <c r="J96" s="218">
        <f>ROUND(I96*H96,2)</f>
        <v>0</v>
      </c>
      <c r="K96" s="214" t="s">
        <v>141</v>
      </c>
      <c r="L96" s="43"/>
      <c r="M96" s="219" t="s">
        <v>19</v>
      </c>
      <c r="N96" s="220" t="s">
        <v>43</v>
      </c>
      <c r="O96" s="83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AR96" s="223" t="s">
        <v>142</v>
      </c>
      <c r="AT96" s="223" t="s">
        <v>138</v>
      </c>
      <c r="AU96" s="223" t="s">
        <v>82</v>
      </c>
      <c r="AY96" s="17" t="s">
        <v>136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80</v>
      </c>
      <c r="BK96" s="224">
        <f>ROUND(I96*H96,2)</f>
        <v>0</v>
      </c>
      <c r="BL96" s="17" t="s">
        <v>142</v>
      </c>
      <c r="BM96" s="223" t="s">
        <v>157</v>
      </c>
    </row>
    <row r="97" s="12" customFormat="1">
      <c r="B97" s="225"/>
      <c r="C97" s="226"/>
      <c r="D97" s="227" t="s">
        <v>144</v>
      </c>
      <c r="E97" s="228" t="s">
        <v>19</v>
      </c>
      <c r="F97" s="229" t="s">
        <v>158</v>
      </c>
      <c r="G97" s="226"/>
      <c r="H97" s="230">
        <v>858.44000000000005</v>
      </c>
      <c r="I97" s="231"/>
      <c r="J97" s="226"/>
      <c r="K97" s="226"/>
      <c r="L97" s="232"/>
      <c r="M97" s="233"/>
      <c r="N97" s="234"/>
      <c r="O97" s="234"/>
      <c r="P97" s="234"/>
      <c r="Q97" s="234"/>
      <c r="R97" s="234"/>
      <c r="S97" s="234"/>
      <c r="T97" s="235"/>
      <c r="AT97" s="236" t="s">
        <v>144</v>
      </c>
      <c r="AU97" s="236" t="s">
        <v>82</v>
      </c>
      <c r="AV97" s="12" t="s">
        <v>82</v>
      </c>
      <c r="AW97" s="12" t="s">
        <v>33</v>
      </c>
      <c r="AX97" s="12" t="s">
        <v>80</v>
      </c>
      <c r="AY97" s="236" t="s">
        <v>136</v>
      </c>
    </row>
    <row r="98" s="1" customFormat="1" ht="36" customHeight="1">
      <c r="B98" s="38"/>
      <c r="C98" s="212" t="s">
        <v>142</v>
      </c>
      <c r="D98" s="212" t="s">
        <v>138</v>
      </c>
      <c r="E98" s="213" t="s">
        <v>159</v>
      </c>
      <c r="F98" s="214" t="s">
        <v>160</v>
      </c>
      <c r="G98" s="215" t="s">
        <v>104</v>
      </c>
      <c r="H98" s="216">
        <v>583.23000000000002</v>
      </c>
      <c r="I98" s="217"/>
      <c r="J98" s="218">
        <f>ROUND(I98*H98,2)</f>
        <v>0</v>
      </c>
      <c r="K98" s="214" t="s">
        <v>141</v>
      </c>
      <c r="L98" s="43"/>
      <c r="M98" s="219" t="s">
        <v>19</v>
      </c>
      <c r="N98" s="220" t="s">
        <v>43</v>
      </c>
      <c r="O98" s="83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AR98" s="223" t="s">
        <v>142</v>
      </c>
      <c r="AT98" s="223" t="s">
        <v>138</v>
      </c>
      <c r="AU98" s="223" t="s">
        <v>82</v>
      </c>
      <c r="AY98" s="17" t="s">
        <v>136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80</v>
      </c>
      <c r="BK98" s="224">
        <f>ROUND(I98*H98,2)</f>
        <v>0</v>
      </c>
      <c r="BL98" s="17" t="s">
        <v>142</v>
      </c>
      <c r="BM98" s="223" t="s">
        <v>161</v>
      </c>
    </row>
    <row r="99" s="12" customFormat="1">
      <c r="B99" s="225"/>
      <c r="C99" s="226"/>
      <c r="D99" s="227" t="s">
        <v>144</v>
      </c>
      <c r="E99" s="228" t="s">
        <v>19</v>
      </c>
      <c r="F99" s="229" t="s">
        <v>162</v>
      </c>
      <c r="G99" s="226"/>
      <c r="H99" s="230">
        <v>583.23000000000002</v>
      </c>
      <c r="I99" s="231"/>
      <c r="J99" s="226"/>
      <c r="K99" s="226"/>
      <c r="L99" s="232"/>
      <c r="M99" s="233"/>
      <c r="N99" s="234"/>
      <c r="O99" s="234"/>
      <c r="P99" s="234"/>
      <c r="Q99" s="234"/>
      <c r="R99" s="234"/>
      <c r="S99" s="234"/>
      <c r="T99" s="235"/>
      <c r="AT99" s="236" t="s">
        <v>144</v>
      </c>
      <c r="AU99" s="236" t="s">
        <v>82</v>
      </c>
      <c r="AV99" s="12" t="s">
        <v>82</v>
      </c>
      <c r="AW99" s="12" t="s">
        <v>33</v>
      </c>
      <c r="AX99" s="12" t="s">
        <v>80</v>
      </c>
      <c r="AY99" s="236" t="s">
        <v>136</v>
      </c>
    </row>
    <row r="100" s="1" customFormat="1" ht="48" customHeight="1">
      <c r="B100" s="38"/>
      <c r="C100" s="212" t="s">
        <v>163</v>
      </c>
      <c r="D100" s="212" t="s">
        <v>138</v>
      </c>
      <c r="E100" s="213" t="s">
        <v>164</v>
      </c>
      <c r="F100" s="214" t="s">
        <v>165</v>
      </c>
      <c r="G100" s="215" t="s">
        <v>104</v>
      </c>
      <c r="H100" s="216">
        <v>4.4299999999999997</v>
      </c>
      <c r="I100" s="217"/>
      <c r="J100" s="218">
        <f>ROUND(I100*H100,2)</f>
        <v>0</v>
      </c>
      <c r="K100" s="214" t="s">
        <v>141</v>
      </c>
      <c r="L100" s="43"/>
      <c r="M100" s="219" t="s">
        <v>19</v>
      </c>
      <c r="N100" s="220" t="s">
        <v>43</v>
      </c>
      <c r="O100" s="83"/>
      <c r="P100" s="221">
        <f>O100*H100</f>
        <v>0</v>
      </c>
      <c r="Q100" s="221">
        <v>0.010460000000000001</v>
      </c>
      <c r="R100" s="221">
        <f>Q100*H100</f>
        <v>0.046337799999999998</v>
      </c>
      <c r="S100" s="221">
        <v>0</v>
      </c>
      <c r="T100" s="222">
        <f>S100*H100</f>
        <v>0</v>
      </c>
      <c r="AR100" s="223" t="s">
        <v>142</v>
      </c>
      <c r="AT100" s="223" t="s">
        <v>138</v>
      </c>
      <c r="AU100" s="223" t="s">
        <v>82</v>
      </c>
      <c r="AY100" s="17" t="s">
        <v>136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80</v>
      </c>
      <c r="BK100" s="224">
        <f>ROUND(I100*H100,2)</f>
        <v>0</v>
      </c>
      <c r="BL100" s="17" t="s">
        <v>142</v>
      </c>
      <c r="BM100" s="223" t="s">
        <v>166</v>
      </c>
    </row>
    <row r="101" s="12" customFormat="1">
      <c r="B101" s="225"/>
      <c r="C101" s="226"/>
      <c r="D101" s="227" t="s">
        <v>144</v>
      </c>
      <c r="E101" s="228" t="s">
        <v>19</v>
      </c>
      <c r="F101" s="229" t="s">
        <v>167</v>
      </c>
      <c r="G101" s="226"/>
      <c r="H101" s="230">
        <v>4.4299999999999997</v>
      </c>
      <c r="I101" s="231"/>
      <c r="J101" s="226"/>
      <c r="K101" s="226"/>
      <c r="L101" s="232"/>
      <c r="M101" s="233"/>
      <c r="N101" s="234"/>
      <c r="O101" s="234"/>
      <c r="P101" s="234"/>
      <c r="Q101" s="234"/>
      <c r="R101" s="234"/>
      <c r="S101" s="234"/>
      <c r="T101" s="235"/>
      <c r="AT101" s="236" t="s">
        <v>144</v>
      </c>
      <c r="AU101" s="236" t="s">
        <v>82</v>
      </c>
      <c r="AV101" s="12" t="s">
        <v>82</v>
      </c>
      <c r="AW101" s="12" t="s">
        <v>33</v>
      </c>
      <c r="AX101" s="12" t="s">
        <v>80</v>
      </c>
      <c r="AY101" s="236" t="s">
        <v>136</v>
      </c>
    </row>
    <row r="102" s="1" customFormat="1" ht="16.5" customHeight="1">
      <c r="B102" s="38"/>
      <c r="C102" s="212" t="s">
        <v>168</v>
      </c>
      <c r="D102" s="212" t="s">
        <v>138</v>
      </c>
      <c r="E102" s="213" t="s">
        <v>169</v>
      </c>
      <c r="F102" s="214" t="s">
        <v>170</v>
      </c>
      <c r="G102" s="215" t="s">
        <v>171</v>
      </c>
      <c r="H102" s="216">
        <v>4292.3699999999999</v>
      </c>
      <c r="I102" s="217"/>
      <c r="J102" s="218">
        <f>ROUND(I102*H102,2)</f>
        <v>0</v>
      </c>
      <c r="K102" s="214" t="s">
        <v>141</v>
      </c>
      <c r="L102" s="43"/>
      <c r="M102" s="219" t="s">
        <v>19</v>
      </c>
      <c r="N102" s="220" t="s">
        <v>43</v>
      </c>
      <c r="O102" s="83"/>
      <c r="P102" s="221">
        <f>O102*H102</f>
        <v>0</v>
      </c>
      <c r="Q102" s="221">
        <v>0.00084999999999999995</v>
      </c>
      <c r="R102" s="221">
        <f>Q102*H102</f>
        <v>3.6485144999999997</v>
      </c>
      <c r="S102" s="221">
        <v>0</v>
      </c>
      <c r="T102" s="222">
        <f>S102*H102</f>
        <v>0</v>
      </c>
      <c r="AR102" s="223" t="s">
        <v>142</v>
      </c>
      <c r="AT102" s="223" t="s">
        <v>138</v>
      </c>
      <c r="AU102" s="223" t="s">
        <v>82</v>
      </c>
      <c r="AY102" s="17" t="s">
        <v>136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80</v>
      </c>
      <c r="BK102" s="224">
        <f>ROUND(I102*H102,2)</f>
        <v>0</v>
      </c>
      <c r="BL102" s="17" t="s">
        <v>142</v>
      </c>
      <c r="BM102" s="223" t="s">
        <v>172</v>
      </c>
    </row>
    <row r="103" s="12" customFormat="1">
      <c r="B103" s="225"/>
      <c r="C103" s="226"/>
      <c r="D103" s="227" t="s">
        <v>144</v>
      </c>
      <c r="E103" s="228" t="s">
        <v>19</v>
      </c>
      <c r="F103" s="229" t="s">
        <v>173</v>
      </c>
      <c r="G103" s="226"/>
      <c r="H103" s="230">
        <v>4292.3699999999999</v>
      </c>
      <c r="I103" s="231"/>
      <c r="J103" s="226"/>
      <c r="K103" s="226"/>
      <c r="L103" s="232"/>
      <c r="M103" s="233"/>
      <c r="N103" s="234"/>
      <c r="O103" s="234"/>
      <c r="P103" s="234"/>
      <c r="Q103" s="234"/>
      <c r="R103" s="234"/>
      <c r="S103" s="234"/>
      <c r="T103" s="235"/>
      <c r="AT103" s="236" t="s">
        <v>144</v>
      </c>
      <c r="AU103" s="236" t="s">
        <v>82</v>
      </c>
      <c r="AV103" s="12" t="s">
        <v>82</v>
      </c>
      <c r="AW103" s="12" t="s">
        <v>33</v>
      </c>
      <c r="AX103" s="12" t="s">
        <v>72</v>
      </c>
      <c r="AY103" s="236" t="s">
        <v>136</v>
      </c>
    </row>
    <row r="104" s="13" customFormat="1">
      <c r="B104" s="237"/>
      <c r="C104" s="238"/>
      <c r="D104" s="227" t="s">
        <v>144</v>
      </c>
      <c r="E104" s="239" t="s">
        <v>19</v>
      </c>
      <c r="F104" s="240" t="s">
        <v>147</v>
      </c>
      <c r="G104" s="238"/>
      <c r="H104" s="241">
        <v>4292.3699999999999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AT104" s="247" t="s">
        <v>144</v>
      </c>
      <c r="AU104" s="247" t="s">
        <v>82</v>
      </c>
      <c r="AV104" s="13" t="s">
        <v>142</v>
      </c>
      <c r="AW104" s="13" t="s">
        <v>33</v>
      </c>
      <c r="AX104" s="13" t="s">
        <v>80</v>
      </c>
      <c r="AY104" s="247" t="s">
        <v>136</v>
      </c>
    </row>
    <row r="105" s="1" customFormat="1" ht="24" customHeight="1">
      <c r="B105" s="38"/>
      <c r="C105" s="212" t="s">
        <v>174</v>
      </c>
      <c r="D105" s="212" t="s">
        <v>138</v>
      </c>
      <c r="E105" s="213" t="s">
        <v>175</v>
      </c>
      <c r="F105" s="214" t="s">
        <v>176</v>
      </c>
      <c r="G105" s="215" t="s">
        <v>171</v>
      </c>
      <c r="H105" s="216">
        <v>4292.3699999999999</v>
      </c>
      <c r="I105" s="217"/>
      <c r="J105" s="218">
        <f>ROUND(I105*H105,2)</f>
        <v>0</v>
      </c>
      <c r="K105" s="214" t="s">
        <v>141</v>
      </c>
      <c r="L105" s="43"/>
      <c r="M105" s="219" t="s">
        <v>19</v>
      </c>
      <c r="N105" s="220" t="s">
        <v>43</v>
      </c>
      <c r="O105" s="83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AR105" s="223" t="s">
        <v>142</v>
      </c>
      <c r="AT105" s="223" t="s">
        <v>138</v>
      </c>
      <c r="AU105" s="223" t="s">
        <v>82</v>
      </c>
      <c r="AY105" s="17" t="s">
        <v>136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80</v>
      </c>
      <c r="BK105" s="224">
        <f>ROUND(I105*H105,2)</f>
        <v>0</v>
      </c>
      <c r="BL105" s="17" t="s">
        <v>142</v>
      </c>
      <c r="BM105" s="223" t="s">
        <v>177</v>
      </c>
    </row>
    <row r="106" s="1" customFormat="1" ht="48" customHeight="1">
      <c r="B106" s="38"/>
      <c r="C106" s="212" t="s">
        <v>178</v>
      </c>
      <c r="D106" s="212" t="s">
        <v>138</v>
      </c>
      <c r="E106" s="213" t="s">
        <v>179</v>
      </c>
      <c r="F106" s="214" t="s">
        <v>180</v>
      </c>
      <c r="G106" s="215" t="s">
        <v>104</v>
      </c>
      <c r="H106" s="216">
        <v>1201.4459999999999</v>
      </c>
      <c r="I106" s="217"/>
      <c r="J106" s="218">
        <f>ROUND(I106*H106,2)</f>
        <v>0</v>
      </c>
      <c r="K106" s="214" t="s">
        <v>141</v>
      </c>
      <c r="L106" s="43"/>
      <c r="M106" s="219" t="s">
        <v>19</v>
      </c>
      <c r="N106" s="220" t="s">
        <v>43</v>
      </c>
      <c r="O106" s="83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AR106" s="223" t="s">
        <v>142</v>
      </c>
      <c r="AT106" s="223" t="s">
        <v>138</v>
      </c>
      <c r="AU106" s="223" t="s">
        <v>82</v>
      </c>
      <c r="AY106" s="17" t="s">
        <v>136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80</v>
      </c>
      <c r="BK106" s="224">
        <f>ROUND(I106*H106,2)</f>
        <v>0</v>
      </c>
      <c r="BL106" s="17" t="s">
        <v>142</v>
      </c>
      <c r="BM106" s="223" t="s">
        <v>181</v>
      </c>
    </row>
    <row r="107" s="12" customFormat="1">
      <c r="B107" s="225"/>
      <c r="C107" s="226"/>
      <c r="D107" s="227" t="s">
        <v>144</v>
      </c>
      <c r="E107" s="228" t="s">
        <v>19</v>
      </c>
      <c r="F107" s="229" t="s">
        <v>182</v>
      </c>
      <c r="G107" s="226"/>
      <c r="H107" s="230">
        <v>1201.4459999999999</v>
      </c>
      <c r="I107" s="231"/>
      <c r="J107" s="226"/>
      <c r="K107" s="226"/>
      <c r="L107" s="232"/>
      <c r="M107" s="233"/>
      <c r="N107" s="234"/>
      <c r="O107" s="234"/>
      <c r="P107" s="234"/>
      <c r="Q107" s="234"/>
      <c r="R107" s="234"/>
      <c r="S107" s="234"/>
      <c r="T107" s="235"/>
      <c r="AT107" s="236" t="s">
        <v>144</v>
      </c>
      <c r="AU107" s="236" t="s">
        <v>82</v>
      </c>
      <c r="AV107" s="12" t="s">
        <v>82</v>
      </c>
      <c r="AW107" s="12" t="s">
        <v>33</v>
      </c>
      <c r="AX107" s="12" t="s">
        <v>80</v>
      </c>
      <c r="AY107" s="236" t="s">
        <v>136</v>
      </c>
    </row>
    <row r="108" s="1" customFormat="1" ht="48" customHeight="1">
      <c r="B108" s="38"/>
      <c r="C108" s="212" t="s">
        <v>183</v>
      </c>
      <c r="D108" s="212" t="s">
        <v>138</v>
      </c>
      <c r="E108" s="213" t="s">
        <v>184</v>
      </c>
      <c r="F108" s="214" t="s">
        <v>185</v>
      </c>
      <c r="G108" s="215" t="s">
        <v>104</v>
      </c>
      <c r="H108" s="216">
        <v>3398.5500000000002</v>
      </c>
      <c r="I108" s="217"/>
      <c r="J108" s="218">
        <f>ROUND(I108*H108,2)</f>
        <v>0</v>
      </c>
      <c r="K108" s="214" t="s">
        <v>19</v>
      </c>
      <c r="L108" s="43"/>
      <c r="M108" s="219" t="s">
        <v>19</v>
      </c>
      <c r="N108" s="220" t="s">
        <v>43</v>
      </c>
      <c r="O108" s="83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AR108" s="223" t="s">
        <v>142</v>
      </c>
      <c r="AT108" s="223" t="s">
        <v>138</v>
      </c>
      <c r="AU108" s="223" t="s">
        <v>82</v>
      </c>
      <c r="AY108" s="17" t="s">
        <v>136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80</v>
      </c>
      <c r="BK108" s="224">
        <f>ROUND(I108*H108,2)</f>
        <v>0</v>
      </c>
      <c r="BL108" s="17" t="s">
        <v>142</v>
      </c>
      <c r="BM108" s="223" t="s">
        <v>186</v>
      </c>
    </row>
    <row r="109" s="12" customFormat="1">
      <c r="B109" s="225"/>
      <c r="C109" s="226"/>
      <c r="D109" s="227" t="s">
        <v>144</v>
      </c>
      <c r="E109" s="228" t="s">
        <v>19</v>
      </c>
      <c r="F109" s="229" t="s">
        <v>187</v>
      </c>
      <c r="G109" s="226"/>
      <c r="H109" s="230">
        <v>2002.4100000000001</v>
      </c>
      <c r="I109" s="231"/>
      <c r="J109" s="226"/>
      <c r="K109" s="226"/>
      <c r="L109" s="232"/>
      <c r="M109" s="233"/>
      <c r="N109" s="234"/>
      <c r="O109" s="234"/>
      <c r="P109" s="234"/>
      <c r="Q109" s="234"/>
      <c r="R109" s="234"/>
      <c r="S109" s="234"/>
      <c r="T109" s="235"/>
      <c r="AT109" s="236" t="s">
        <v>144</v>
      </c>
      <c r="AU109" s="236" t="s">
        <v>82</v>
      </c>
      <c r="AV109" s="12" t="s">
        <v>82</v>
      </c>
      <c r="AW109" s="12" t="s">
        <v>33</v>
      </c>
      <c r="AX109" s="12" t="s">
        <v>72</v>
      </c>
      <c r="AY109" s="236" t="s">
        <v>136</v>
      </c>
    </row>
    <row r="110" s="12" customFormat="1">
      <c r="B110" s="225"/>
      <c r="C110" s="226"/>
      <c r="D110" s="227" t="s">
        <v>144</v>
      </c>
      <c r="E110" s="228" t="s">
        <v>19</v>
      </c>
      <c r="F110" s="229" t="s">
        <v>188</v>
      </c>
      <c r="G110" s="226"/>
      <c r="H110" s="230">
        <v>1396.1400000000001</v>
      </c>
      <c r="I110" s="231"/>
      <c r="J110" s="226"/>
      <c r="K110" s="226"/>
      <c r="L110" s="232"/>
      <c r="M110" s="233"/>
      <c r="N110" s="234"/>
      <c r="O110" s="234"/>
      <c r="P110" s="234"/>
      <c r="Q110" s="234"/>
      <c r="R110" s="234"/>
      <c r="S110" s="234"/>
      <c r="T110" s="235"/>
      <c r="AT110" s="236" t="s">
        <v>144</v>
      </c>
      <c r="AU110" s="236" t="s">
        <v>82</v>
      </c>
      <c r="AV110" s="12" t="s">
        <v>82</v>
      </c>
      <c r="AW110" s="12" t="s">
        <v>33</v>
      </c>
      <c r="AX110" s="12" t="s">
        <v>72</v>
      </c>
      <c r="AY110" s="236" t="s">
        <v>136</v>
      </c>
    </row>
    <row r="111" s="13" customFormat="1">
      <c r="B111" s="237"/>
      <c r="C111" s="238"/>
      <c r="D111" s="227" t="s">
        <v>144</v>
      </c>
      <c r="E111" s="239" t="s">
        <v>19</v>
      </c>
      <c r="F111" s="240" t="s">
        <v>147</v>
      </c>
      <c r="G111" s="238"/>
      <c r="H111" s="241">
        <v>3398.5500000000002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AT111" s="247" t="s">
        <v>144</v>
      </c>
      <c r="AU111" s="247" t="s">
        <v>82</v>
      </c>
      <c r="AV111" s="13" t="s">
        <v>142</v>
      </c>
      <c r="AW111" s="13" t="s">
        <v>33</v>
      </c>
      <c r="AX111" s="13" t="s">
        <v>80</v>
      </c>
      <c r="AY111" s="247" t="s">
        <v>136</v>
      </c>
    </row>
    <row r="112" s="1" customFormat="1" ht="36" customHeight="1">
      <c r="B112" s="38"/>
      <c r="C112" s="212" t="s">
        <v>189</v>
      </c>
      <c r="D112" s="212" t="s">
        <v>138</v>
      </c>
      <c r="E112" s="213" t="s">
        <v>190</v>
      </c>
      <c r="F112" s="214" t="s">
        <v>191</v>
      </c>
      <c r="G112" s="215" t="s">
        <v>104</v>
      </c>
      <c r="H112" s="216">
        <v>2002.4100000000001</v>
      </c>
      <c r="I112" s="217"/>
      <c r="J112" s="218">
        <f>ROUND(I112*H112,2)</f>
        <v>0</v>
      </c>
      <c r="K112" s="214" t="s">
        <v>141</v>
      </c>
      <c r="L112" s="43"/>
      <c r="M112" s="219" t="s">
        <v>19</v>
      </c>
      <c r="N112" s="220" t="s">
        <v>43</v>
      </c>
      <c r="O112" s="83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AR112" s="223" t="s">
        <v>142</v>
      </c>
      <c r="AT112" s="223" t="s">
        <v>138</v>
      </c>
      <c r="AU112" s="223" t="s">
        <v>82</v>
      </c>
      <c r="AY112" s="17" t="s">
        <v>136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80</v>
      </c>
      <c r="BK112" s="224">
        <f>ROUND(I112*H112,2)</f>
        <v>0</v>
      </c>
      <c r="BL112" s="17" t="s">
        <v>142</v>
      </c>
      <c r="BM112" s="223" t="s">
        <v>192</v>
      </c>
    </row>
    <row r="113" s="12" customFormat="1">
      <c r="B113" s="225"/>
      <c r="C113" s="226"/>
      <c r="D113" s="227" t="s">
        <v>144</v>
      </c>
      <c r="E113" s="228" t="s">
        <v>19</v>
      </c>
      <c r="F113" s="229" t="s">
        <v>193</v>
      </c>
      <c r="G113" s="226"/>
      <c r="H113" s="230">
        <v>2002.4100000000001</v>
      </c>
      <c r="I113" s="231"/>
      <c r="J113" s="226"/>
      <c r="K113" s="226"/>
      <c r="L113" s="232"/>
      <c r="M113" s="233"/>
      <c r="N113" s="234"/>
      <c r="O113" s="234"/>
      <c r="P113" s="234"/>
      <c r="Q113" s="234"/>
      <c r="R113" s="234"/>
      <c r="S113" s="234"/>
      <c r="T113" s="235"/>
      <c r="AT113" s="236" t="s">
        <v>144</v>
      </c>
      <c r="AU113" s="236" t="s">
        <v>82</v>
      </c>
      <c r="AV113" s="12" t="s">
        <v>82</v>
      </c>
      <c r="AW113" s="12" t="s">
        <v>33</v>
      </c>
      <c r="AX113" s="12" t="s">
        <v>80</v>
      </c>
      <c r="AY113" s="236" t="s">
        <v>136</v>
      </c>
    </row>
    <row r="114" s="1" customFormat="1" ht="48" customHeight="1">
      <c r="B114" s="38"/>
      <c r="C114" s="212" t="s">
        <v>194</v>
      </c>
      <c r="D114" s="212" t="s">
        <v>138</v>
      </c>
      <c r="E114" s="213" t="s">
        <v>195</v>
      </c>
      <c r="F114" s="214" t="s">
        <v>196</v>
      </c>
      <c r="G114" s="215" t="s">
        <v>104</v>
      </c>
      <c r="H114" s="216">
        <v>606.20000000000005</v>
      </c>
      <c r="I114" s="217"/>
      <c r="J114" s="218">
        <f>ROUND(I114*H114,2)</f>
        <v>0</v>
      </c>
      <c r="K114" s="214" t="s">
        <v>19</v>
      </c>
      <c r="L114" s="43"/>
      <c r="M114" s="219" t="s">
        <v>19</v>
      </c>
      <c r="N114" s="220" t="s">
        <v>43</v>
      </c>
      <c r="O114" s="83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AR114" s="223" t="s">
        <v>142</v>
      </c>
      <c r="AT114" s="223" t="s">
        <v>138</v>
      </c>
      <c r="AU114" s="223" t="s">
        <v>82</v>
      </c>
      <c r="AY114" s="17" t="s">
        <v>136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80</v>
      </c>
      <c r="BK114" s="224">
        <f>ROUND(I114*H114,2)</f>
        <v>0</v>
      </c>
      <c r="BL114" s="17" t="s">
        <v>142</v>
      </c>
      <c r="BM114" s="223" t="s">
        <v>197</v>
      </c>
    </row>
    <row r="115" s="1" customFormat="1" ht="16.5" customHeight="1">
      <c r="B115" s="38"/>
      <c r="C115" s="212" t="s">
        <v>198</v>
      </c>
      <c r="D115" s="212" t="s">
        <v>138</v>
      </c>
      <c r="E115" s="213" t="s">
        <v>199</v>
      </c>
      <c r="F115" s="214" t="s">
        <v>200</v>
      </c>
      <c r="G115" s="215" t="s">
        <v>104</v>
      </c>
      <c r="H115" s="216">
        <v>606.20000000000005</v>
      </c>
      <c r="I115" s="217"/>
      <c r="J115" s="218">
        <f>ROUND(I115*H115,2)</f>
        <v>0</v>
      </c>
      <c r="K115" s="214" t="s">
        <v>19</v>
      </c>
      <c r="L115" s="43"/>
      <c r="M115" s="219" t="s">
        <v>19</v>
      </c>
      <c r="N115" s="220" t="s">
        <v>43</v>
      </c>
      <c r="O115" s="83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AR115" s="223" t="s">
        <v>142</v>
      </c>
      <c r="AT115" s="223" t="s">
        <v>138</v>
      </c>
      <c r="AU115" s="223" t="s">
        <v>82</v>
      </c>
      <c r="AY115" s="17" t="s">
        <v>136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80</v>
      </c>
      <c r="BK115" s="224">
        <f>ROUND(I115*H115,2)</f>
        <v>0</v>
      </c>
      <c r="BL115" s="17" t="s">
        <v>142</v>
      </c>
      <c r="BM115" s="223" t="s">
        <v>201</v>
      </c>
    </row>
    <row r="116" s="12" customFormat="1">
      <c r="B116" s="225"/>
      <c r="C116" s="226"/>
      <c r="D116" s="227" t="s">
        <v>144</v>
      </c>
      <c r="E116" s="228" t="s">
        <v>19</v>
      </c>
      <c r="F116" s="229" t="s">
        <v>202</v>
      </c>
      <c r="G116" s="226"/>
      <c r="H116" s="230">
        <v>606.20000000000005</v>
      </c>
      <c r="I116" s="231"/>
      <c r="J116" s="226"/>
      <c r="K116" s="226"/>
      <c r="L116" s="232"/>
      <c r="M116" s="233"/>
      <c r="N116" s="234"/>
      <c r="O116" s="234"/>
      <c r="P116" s="234"/>
      <c r="Q116" s="234"/>
      <c r="R116" s="234"/>
      <c r="S116" s="234"/>
      <c r="T116" s="235"/>
      <c r="AT116" s="236" t="s">
        <v>144</v>
      </c>
      <c r="AU116" s="236" t="s">
        <v>82</v>
      </c>
      <c r="AV116" s="12" t="s">
        <v>82</v>
      </c>
      <c r="AW116" s="12" t="s">
        <v>33</v>
      </c>
      <c r="AX116" s="12" t="s">
        <v>80</v>
      </c>
      <c r="AY116" s="236" t="s">
        <v>136</v>
      </c>
    </row>
    <row r="117" s="1" customFormat="1" ht="24" customHeight="1">
      <c r="B117" s="38"/>
      <c r="C117" s="212" t="s">
        <v>203</v>
      </c>
      <c r="D117" s="212" t="s">
        <v>138</v>
      </c>
      <c r="E117" s="213" t="s">
        <v>204</v>
      </c>
      <c r="F117" s="214" t="s">
        <v>205</v>
      </c>
      <c r="G117" s="215" t="s">
        <v>206</v>
      </c>
      <c r="H117" s="216">
        <v>968.79999999999995</v>
      </c>
      <c r="I117" s="217"/>
      <c r="J117" s="218">
        <f>ROUND(I117*H117,2)</f>
        <v>0</v>
      </c>
      <c r="K117" s="214" t="s">
        <v>141</v>
      </c>
      <c r="L117" s="43"/>
      <c r="M117" s="219" t="s">
        <v>19</v>
      </c>
      <c r="N117" s="220" t="s">
        <v>43</v>
      </c>
      <c r="O117" s="83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AR117" s="223" t="s">
        <v>142</v>
      </c>
      <c r="AT117" s="223" t="s">
        <v>138</v>
      </c>
      <c r="AU117" s="223" t="s">
        <v>82</v>
      </c>
      <c r="AY117" s="17" t="s">
        <v>136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80</v>
      </c>
      <c r="BK117" s="224">
        <f>ROUND(I117*H117,2)</f>
        <v>0</v>
      </c>
      <c r="BL117" s="17" t="s">
        <v>142</v>
      </c>
      <c r="BM117" s="223" t="s">
        <v>207</v>
      </c>
    </row>
    <row r="118" s="12" customFormat="1">
      <c r="B118" s="225"/>
      <c r="C118" s="226"/>
      <c r="D118" s="227" t="s">
        <v>144</v>
      </c>
      <c r="E118" s="226"/>
      <c r="F118" s="229" t="s">
        <v>208</v>
      </c>
      <c r="G118" s="226"/>
      <c r="H118" s="230">
        <v>968.79999999999995</v>
      </c>
      <c r="I118" s="231"/>
      <c r="J118" s="226"/>
      <c r="K118" s="226"/>
      <c r="L118" s="232"/>
      <c r="M118" s="233"/>
      <c r="N118" s="234"/>
      <c r="O118" s="234"/>
      <c r="P118" s="234"/>
      <c r="Q118" s="234"/>
      <c r="R118" s="234"/>
      <c r="S118" s="234"/>
      <c r="T118" s="235"/>
      <c r="AT118" s="236" t="s">
        <v>144</v>
      </c>
      <c r="AU118" s="236" t="s">
        <v>82</v>
      </c>
      <c r="AV118" s="12" t="s">
        <v>82</v>
      </c>
      <c r="AW118" s="12" t="s">
        <v>4</v>
      </c>
      <c r="AX118" s="12" t="s">
        <v>80</v>
      </c>
      <c r="AY118" s="236" t="s">
        <v>136</v>
      </c>
    </row>
    <row r="119" s="1" customFormat="1" ht="24" customHeight="1">
      <c r="B119" s="38"/>
      <c r="C119" s="212" t="s">
        <v>209</v>
      </c>
      <c r="D119" s="212" t="s">
        <v>138</v>
      </c>
      <c r="E119" s="213" t="s">
        <v>210</v>
      </c>
      <c r="F119" s="214" t="s">
        <v>211</v>
      </c>
      <c r="G119" s="215" t="s">
        <v>104</v>
      </c>
      <c r="H119" s="216">
        <v>1396.1400000000001</v>
      </c>
      <c r="I119" s="217"/>
      <c r="J119" s="218">
        <f>ROUND(I119*H119,2)</f>
        <v>0</v>
      </c>
      <c r="K119" s="214" t="s">
        <v>19</v>
      </c>
      <c r="L119" s="43"/>
      <c r="M119" s="219" t="s">
        <v>19</v>
      </c>
      <c r="N119" s="220" t="s">
        <v>43</v>
      </c>
      <c r="O119" s="83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AR119" s="223" t="s">
        <v>142</v>
      </c>
      <c r="AT119" s="223" t="s">
        <v>138</v>
      </c>
      <c r="AU119" s="223" t="s">
        <v>82</v>
      </c>
      <c r="AY119" s="17" t="s">
        <v>136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80</v>
      </c>
      <c r="BK119" s="224">
        <f>ROUND(I119*H119,2)</f>
        <v>0</v>
      </c>
      <c r="BL119" s="17" t="s">
        <v>142</v>
      </c>
      <c r="BM119" s="223" t="s">
        <v>212</v>
      </c>
    </row>
    <row r="120" s="12" customFormat="1">
      <c r="B120" s="225"/>
      <c r="C120" s="226"/>
      <c r="D120" s="227" t="s">
        <v>144</v>
      </c>
      <c r="E120" s="228" t="s">
        <v>19</v>
      </c>
      <c r="F120" s="229" t="s">
        <v>213</v>
      </c>
      <c r="G120" s="226"/>
      <c r="H120" s="230">
        <v>1396.1400000000001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AT120" s="236" t="s">
        <v>144</v>
      </c>
      <c r="AU120" s="236" t="s">
        <v>82</v>
      </c>
      <c r="AV120" s="12" t="s">
        <v>82</v>
      </c>
      <c r="AW120" s="12" t="s">
        <v>33</v>
      </c>
      <c r="AX120" s="12" t="s">
        <v>72</v>
      </c>
      <c r="AY120" s="236" t="s">
        <v>136</v>
      </c>
    </row>
    <row r="121" s="13" customFormat="1">
      <c r="B121" s="237"/>
      <c r="C121" s="238"/>
      <c r="D121" s="227" t="s">
        <v>144</v>
      </c>
      <c r="E121" s="239" t="s">
        <v>106</v>
      </c>
      <c r="F121" s="240" t="s">
        <v>147</v>
      </c>
      <c r="G121" s="238"/>
      <c r="H121" s="241">
        <v>1396.1400000000001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AT121" s="247" t="s">
        <v>144</v>
      </c>
      <c r="AU121" s="247" t="s">
        <v>82</v>
      </c>
      <c r="AV121" s="13" t="s">
        <v>142</v>
      </c>
      <c r="AW121" s="13" t="s">
        <v>33</v>
      </c>
      <c r="AX121" s="13" t="s">
        <v>80</v>
      </c>
      <c r="AY121" s="247" t="s">
        <v>136</v>
      </c>
    </row>
    <row r="122" s="1" customFormat="1" ht="60" customHeight="1">
      <c r="B122" s="38"/>
      <c r="C122" s="212" t="s">
        <v>8</v>
      </c>
      <c r="D122" s="212" t="s">
        <v>138</v>
      </c>
      <c r="E122" s="213" t="s">
        <v>214</v>
      </c>
      <c r="F122" s="214" t="s">
        <v>215</v>
      </c>
      <c r="G122" s="215" t="s">
        <v>104</v>
      </c>
      <c r="H122" s="216">
        <v>467.02999999999997</v>
      </c>
      <c r="I122" s="217"/>
      <c r="J122" s="218">
        <f>ROUND(I122*H122,2)</f>
        <v>0</v>
      </c>
      <c r="K122" s="214" t="s">
        <v>141</v>
      </c>
      <c r="L122" s="43"/>
      <c r="M122" s="219" t="s">
        <v>19</v>
      </c>
      <c r="N122" s="220" t="s">
        <v>43</v>
      </c>
      <c r="O122" s="83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AR122" s="223" t="s">
        <v>142</v>
      </c>
      <c r="AT122" s="223" t="s">
        <v>138</v>
      </c>
      <c r="AU122" s="223" t="s">
        <v>82</v>
      </c>
      <c r="AY122" s="17" t="s">
        <v>136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80</v>
      </c>
      <c r="BK122" s="224">
        <f>ROUND(I122*H122,2)</f>
        <v>0</v>
      </c>
      <c r="BL122" s="17" t="s">
        <v>142</v>
      </c>
      <c r="BM122" s="223" t="s">
        <v>216</v>
      </c>
    </row>
    <row r="123" s="12" customFormat="1">
      <c r="B123" s="225"/>
      <c r="C123" s="226"/>
      <c r="D123" s="227" t="s">
        <v>144</v>
      </c>
      <c r="E123" s="228" t="s">
        <v>19</v>
      </c>
      <c r="F123" s="229" t="s">
        <v>217</v>
      </c>
      <c r="G123" s="226"/>
      <c r="H123" s="230">
        <v>467.02999999999997</v>
      </c>
      <c r="I123" s="231"/>
      <c r="J123" s="226"/>
      <c r="K123" s="226"/>
      <c r="L123" s="232"/>
      <c r="M123" s="233"/>
      <c r="N123" s="234"/>
      <c r="O123" s="234"/>
      <c r="P123" s="234"/>
      <c r="Q123" s="234"/>
      <c r="R123" s="234"/>
      <c r="S123" s="234"/>
      <c r="T123" s="235"/>
      <c r="AT123" s="236" t="s">
        <v>144</v>
      </c>
      <c r="AU123" s="236" t="s">
        <v>82</v>
      </c>
      <c r="AV123" s="12" t="s">
        <v>82</v>
      </c>
      <c r="AW123" s="12" t="s">
        <v>33</v>
      </c>
      <c r="AX123" s="12" t="s">
        <v>72</v>
      </c>
      <c r="AY123" s="236" t="s">
        <v>136</v>
      </c>
    </row>
    <row r="124" s="13" customFormat="1">
      <c r="B124" s="237"/>
      <c r="C124" s="238"/>
      <c r="D124" s="227" t="s">
        <v>144</v>
      </c>
      <c r="E124" s="239" t="s">
        <v>19</v>
      </c>
      <c r="F124" s="240" t="s">
        <v>147</v>
      </c>
      <c r="G124" s="238"/>
      <c r="H124" s="241">
        <v>467.02999999999997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AT124" s="247" t="s">
        <v>144</v>
      </c>
      <c r="AU124" s="247" t="s">
        <v>82</v>
      </c>
      <c r="AV124" s="13" t="s">
        <v>142</v>
      </c>
      <c r="AW124" s="13" t="s">
        <v>33</v>
      </c>
      <c r="AX124" s="13" t="s">
        <v>80</v>
      </c>
      <c r="AY124" s="247" t="s">
        <v>136</v>
      </c>
    </row>
    <row r="125" s="1" customFormat="1" ht="16.5" customHeight="1">
      <c r="B125" s="38"/>
      <c r="C125" s="258" t="s">
        <v>218</v>
      </c>
      <c r="D125" s="258" t="s">
        <v>219</v>
      </c>
      <c r="E125" s="259" t="s">
        <v>220</v>
      </c>
      <c r="F125" s="260" t="s">
        <v>221</v>
      </c>
      <c r="G125" s="261" t="s">
        <v>206</v>
      </c>
      <c r="H125" s="262">
        <v>840.654</v>
      </c>
      <c r="I125" s="263"/>
      <c r="J125" s="264">
        <f>ROUND(I125*H125,2)</f>
        <v>0</v>
      </c>
      <c r="K125" s="260" t="s">
        <v>19</v>
      </c>
      <c r="L125" s="265"/>
      <c r="M125" s="266" t="s">
        <v>19</v>
      </c>
      <c r="N125" s="267" t="s">
        <v>43</v>
      </c>
      <c r="O125" s="83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AR125" s="223" t="s">
        <v>178</v>
      </c>
      <c r="AT125" s="223" t="s">
        <v>219</v>
      </c>
      <c r="AU125" s="223" t="s">
        <v>82</v>
      </c>
      <c r="AY125" s="17" t="s">
        <v>136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80</v>
      </c>
      <c r="BK125" s="224">
        <f>ROUND(I125*H125,2)</f>
        <v>0</v>
      </c>
      <c r="BL125" s="17" t="s">
        <v>142</v>
      </c>
      <c r="BM125" s="223" t="s">
        <v>222</v>
      </c>
    </row>
    <row r="126" s="12" customFormat="1">
      <c r="B126" s="225"/>
      <c r="C126" s="226"/>
      <c r="D126" s="227" t="s">
        <v>144</v>
      </c>
      <c r="E126" s="226"/>
      <c r="F126" s="229" t="s">
        <v>223</v>
      </c>
      <c r="G126" s="226"/>
      <c r="H126" s="230">
        <v>840.654</v>
      </c>
      <c r="I126" s="231"/>
      <c r="J126" s="226"/>
      <c r="K126" s="226"/>
      <c r="L126" s="232"/>
      <c r="M126" s="233"/>
      <c r="N126" s="234"/>
      <c r="O126" s="234"/>
      <c r="P126" s="234"/>
      <c r="Q126" s="234"/>
      <c r="R126" s="234"/>
      <c r="S126" s="234"/>
      <c r="T126" s="235"/>
      <c r="AT126" s="236" t="s">
        <v>144</v>
      </c>
      <c r="AU126" s="236" t="s">
        <v>82</v>
      </c>
      <c r="AV126" s="12" t="s">
        <v>82</v>
      </c>
      <c r="AW126" s="12" t="s">
        <v>4</v>
      </c>
      <c r="AX126" s="12" t="s">
        <v>80</v>
      </c>
      <c r="AY126" s="236" t="s">
        <v>136</v>
      </c>
    </row>
    <row r="127" s="11" customFormat="1" ht="22.8" customHeight="1">
      <c r="B127" s="196"/>
      <c r="C127" s="197"/>
      <c r="D127" s="198" t="s">
        <v>71</v>
      </c>
      <c r="E127" s="210" t="s">
        <v>154</v>
      </c>
      <c r="F127" s="210" t="s">
        <v>224</v>
      </c>
      <c r="G127" s="197"/>
      <c r="H127" s="197"/>
      <c r="I127" s="200"/>
      <c r="J127" s="211">
        <f>BK127</f>
        <v>0</v>
      </c>
      <c r="K127" s="197"/>
      <c r="L127" s="202"/>
      <c r="M127" s="203"/>
      <c r="N127" s="204"/>
      <c r="O127" s="204"/>
      <c r="P127" s="205">
        <f>SUM(P128:P129)</f>
        <v>0</v>
      </c>
      <c r="Q127" s="204"/>
      <c r="R127" s="205">
        <f>SUM(R128:R129)</f>
        <v>0</v>
      </c>
      <c r="S127" s="204"/>
      <c r="T127" s="206">
        <f>SUM(T128:T129)</f>
        <v>0</v>
      </c>
      <c r="AR127" s="207" t="s">
        <v>80</v>
      </c>
      <c r="AT127" s="208" t="s">
        <v>71</v>
      </c>
      <c r="AU127" s="208" t="s">
        <v>80</v>
      </c>
      <c r="AY127" s="207" t="s">
        <v>136</v>
      </c>
      <c r="BK127" s="209">
        <f>SUM(BK128:BK129)</f>
        <v>0</v>
      </c>
    </row>
    <row r="128" s="1" customFormat="1" ht="16.5" customHeight="1">
      <c r="B128" s="38"/>
      <c r="C128" s="212" t="s">
        <v>225</v>
      </c>
      <c r="D128" s="212" t="s">
        <v>138</v>
      </c>
      <c r="E128" s="213" t="s">
        <v>226</v>
      </c>
      <c r="F128" s="214" t="s">
        <v>227</v>
      </c>
      <c r="G128" s="215" t="s">
        <v>91</v>
      </c>
      <c r="H128" s="216">
        <v>986.5</v>
      </c>
      <c r="I128" s="217"/>
      <c r="J128" s="218">
        <f>ROUND(I128*H128,2)</f>
        <v>0</v>
      </c>
      <c r="K128" s="214" t="s">
        <v>228</v>
      </c>
      <c r="L128" s="43"/>
      <c r="M128" s="219" t="s">
        <v>19</v>
      </c>
      <c r="N128" s="220" t="s">
        <v>43</v>
      </c>
      <c r="O128" s="83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AR128" s="223" t="s">
        <v>142</v>
      </c>
      <c r="AT128" s="223" t="s">
        <v>138</v>
      </c>
      <c r="AU128" s="223" t="s">
        <v>82</v>
      </c>
      <c r="AY128" s="17" t="s">
        <v>136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80</v>
      </c>
      <c r="BK128" s="224">
        <f>ROUND(I128*H128,2)</f>
        <v>0</v>
      </c>
      <c r="BL128" s="17" t="s">
        <v>142</v>
      </c>
      <c r="BM128" s="223" t="s">
        <v>229</v>
      </c>
    </row>
    <row r="129" s="12" customFormat="1">
      <c r="B129" s="225"/>
      <c r="C129" s="226"/>
      <c r="D129" s="227" t="s">
        <v>144</v>
      </c>
      <c r="E129" s="228" t="s">
        <v>19</v>
      </c>
      <c r="F129" s="229" t="s">
        <v>230</v>
      </c>
      <c r="G129" s="226"/>
      <c r="H129" s="230">
        <v>986.5</v>
      </c>
      <c r="I129" s="231"/>
      <c r="J129" s="226"/>
      <c r="K129" s="226"/>
      <c r="L129" s="232"/>
      <c r="M129" s="233"/>
      <c r="N129" s="234"/>
      <c r="O129" s="234"/>
      <c r="P129" s="234"/>
      <c r="Q129" s="234"/>
      <c r="R129" s="234"/>
      <c r="S129" s="234"/>
      <c r="T129" s="235"/>
      <c r="AT129" s="236" t="s">
        <v>144</v>
      </c>
      <c r="AU129" s="236" t="s">
        <v>82</v>
      </c>
      <c r="AV129" s="12" t="s">
        <v>82</v>
      </c>
      <c r="AW129" s="12" t="s">
        <v>33</v>
      </c>
      <c r="AX129" s="12" t="s">
        <v>80</v>
      </c>
      <c r="AY129" s="236" t="s">
        <v>136</v>
      </c>
    </row>
    <row r="130" s="11" customFormat="1" ht="22.8" customHeight="1">
      <c r="B130" s="196"/>
      <c r="C130" s="197"/>
      <c r="D130" s="198" t="s">
        <v>71</v>
      </c>
      <c r="E130" s="210" t="s">
        <v>142</v>
      </c>
      <c r="F130" s="210" t="s">
        <v>231</v>
      </c>
      <c r="G130" s="197"/>
      <c r="H130" s="197"/>
      <c r="I130" s="200"/>
      <c r="J130" s="211">
        <f>BK130</f>
        <v>0</v>
      </c>
      <c r="K130" s="197"/>
      <c r="L130" s="202"/>
      <c r="M130" s="203"/>
      <c r="N130" s="204"/>
      <c r="O130" s="204"/>
      <c r="P130" s="205">
        <f>SUM(P131:P133)</f>
        <v>0</v>
      </c>
      <c r="Q130" s="204"/>
      <c r="R130" s="205">
        <f>SUM(R131:R133)</f>
        <v>0</v>
      </c>
      <c r="S130" s="204"/>
      <c r="T130" s="206">
        <f>SUM(T131:T133)</f>
        <v>0</v>
      </c>
      <c r="AR130" s="207" t="s">
        <v>80</v>
      </c>
      <c r="AT130" s="208" t="s">
        <v>71</v>
      </c>
      <c r="AU130" s="208" t="s">
        <v>80</v>
      </c>
      <c r="AY130" s="207" t="s">
        <v>136</v>
      </c>
      <c r="BK130" s="209">
        <f>SUM(BK131:BK133)</f>
        <v>0</v>
      </c>
    </row>
    <row r="131" s="1" customFormat="1" ht="24" customHeight="1">
      <c r="B131" s="38"/>
      <c r="C131" s="212" t="s">
        <v>232</v>
      </c>
      <c r="D131" s="212" t="s">
        <v>138</v>
      </c>
      <c r="E131" s="213" t="s">
        <v>233</v>
      </c>
      <c r="F131" s="214" t="s">
        <v>234</v>
      </c>
      <c r="G131" s="215" t="s">
        <v>104</v>
      </c>
      <c r="H131" s="216">
        <v>104.26000000000001</v>
      </c>
      <c r="I131" s="217"/>
      <c r="J131" s="218">
        <f>ROUND(I131*H131,2)</f>
        <v>0</v>
      </c>
      <c r="K131" s="214" t="s">
        <v>19</v>
      </c>
      <c r="L131" s="43"/>
      <c r="M131" s="219" t="s">
        <v>19</v>
      </c>
      <c r="N131" s="220" t="s">
        <v>43</v>
      </c>
      <c r="O131" s="83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AR131" s="223" t="s">
        <v>142</v>
      </c>
      <c r="AT131" s="223" t="s">
        <v>138</v>
      </c>
      <c r="AU131" s="223" t="s">
        <v>82</v>
      </c>
      <c r="AY131" s="17" t="s">
        <v>136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80</v>
      </c>
      <c r="BK131" s="224">
        <f>ROUND(I131*H131,2)</f>
        <v>0</v>
      </c>
      <c r="BL131" s="17" t="s">
        <v>142</v>
      </c>
      <c r="BM131" s="223" t="s">
        <v>235</v>
      </c>
    </row>
    <row r="132" s="12" customFormat="1">
      <c r="B132" s="225"/>
      <c r="C132" s="226"/>
      <c r="D132" s="227" t="s">
        <v>144</v>
      </c>
      <c r="E132" s="228" t="s">
        <v>19</v>
      </c>
      <c r="F132" s="229" t="s">
        <v>236</v>
      </c>
      <c r="G132" s="226"/>
      <c r="H132" s="230">
        <v>104.26000000000001</v>
      </c>
      <c r="I132" s="231"/>
      <c r="J132" s="226"/>
      <c r="K132" s="226"/>
      <c r="L132" s="232"/>
      <c r="M132" s="233"/>
      <c r="N132" s="234"/>
      <c r="O132" s="234"/>
      <c r="P132" s="234"/>
      <c r="Q132" s="234"/>
      <c r="R132" s="234"/>
      <c r="S132" s="234"/>
      <c r="T132" s="235"/>
      <c r="AT132" s="236" t="s">
        <v>144</v>
      </c>
      <c r="AU132" s="236" t="s">
        <v>82</v>
      </c>
      <c r="AV132" s="12" t="s">
        <v>82</v>
      </c>
      <c r="AW132" s="12" t="s">
        <v>33</v>
      </c>
      <c r="AX132" s="12" t="s">
        <v>72</v>
      </c>
      <c r="AY132" s="236" t="s">
        <v>136</v>
      </c>
    </row>
    <row r="133" s="13" customFormat="1">
      <c r="B133" s="237"/>
      <c r="C133" s="238"/>
      <c r="D133" s="227" t="s">
        <v>144</v>
      </c>
      <c r="E133" s="239" t="s">
        <v>237</v>
      </c>
      <c r="F133" s="240" t="s">
        <v>147</v>
      </c>
      <c r="G133" s="238"/>
      <c r="H133" s="241">
        <v>104.26000000000001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AT133" s="247" t="s">
        <v>144</v>
      </c>
      <c r="AU133" s="247" t="s">
        <v>82</v>
      </c>
      <c r="AV133" s="13" t="s">
        <v>142</v>
      </c>
      <c r="AW133" s="13" t="s">
        <v>33</v>
      </c>
      <c r="AX133" s="13" t="s">
        <v>80</v>
      </c>
      <c r="AY133" s="247" t="s">
        <v>136</v>
      </c>
    </row>
    <row r="134" s="11" customFormat="1" ht="22.8" customHeight="1">
      <c r="B134" s="196"/>
      <c r="C134" s="197"/>
      <c r="D134" s="198" t="s">
        <v>71</v>
      </c>
      <c r="E134" s="210" t="s">
        <v>178</v>
      </c>
      <c r="F134" s="210" t="s">
        <v>238</v>
      </c>
      <c r="G134" s="197"/>
      <c r="H134" s="197"/>
      <c r="I134" s="200"/>
      <c r="J134" s="211">
        <f>BK134</f>
        <v>0</v>
      </c>
      <c r="K134" s="197"/>
      <c r="L134" s="202"/>
      <c r="M134" s="203"/>
      <c r="N134" s="204"/>
      <c r="O134" s="204"/>
      <c r="P134" s="205">
        <f>SUM(P135:P159)</f>
        <v>0</v>
      </c>
      <c r="Q134" s="204"/>
      <c r="R134" s="205">
        <f>SUM(R135:R159)</f>
        <v>24.153877190000003</v>
      </c>
      <c r="S134" s="204"/>
      <c r="T134" s="206">
        <f>SUM(T135:T159)</f>
        <v>0</v>
      </c>
      <c r="AR134" s="207" t="s">
        <v>80</v>
      </c>
      <c r="AT134" s="208" t="s">
        <v>71</v>
      </c>
      <c r="AU134" s="208" t="s">
        <v>80</v>
      </c>
      <c r="AY134" s="207" t="s">
        <v>136</v>
      </c>
      <c r="BK134" s="209">
        <f>SUM(BK135:BK159)</f>
        <v>0</v>
      </c>
    </row>
    <row r="135" s="1" customFormat="1" ht="36" customHeight="1">
      <c r="B135" s="38"/>
      <c r="C135" s="212" t="s">
        <v>239</v>
      </c>
      <c r="D135" s="212" t="s">
        <v>138</v>
      </c>
      <c r="E135" s="213" t="s">
        <v>240</v>
      </c>
      <c r="F135" s="214" t="s">
        <v>241</v>
      </c>
      <c r="G135" s="215" t="s">
        <v>91</v>
      </c>
      <c r="H135" s="216">
        <v>947.22000000000003</v>
      </c>
      <c r="I135" s="217"/>
      <c r="J135" s="218">
        <f>ROUND(I135*H135,2)</f>
        <v>0</v>
      </c>
      <c r="K135" s="214" t="s">
        <v>141</v>
      </c>
      <c r="L135" s="43"/>
      <c r="M135" s="219" t="s">
        <v>19</v>
      </c>
      <c r="N135" s="220" t="s">
        <v>43</v>
      </c>
      <c r="O135" s="83"/>
      <c r="P135" s="221">
        <f>O135*H135</f>
        <v>0</v>
      </c>
      <c r="Q135" s="221">
        <v>3.0000000000000001E-05</v>
      </c>
      <c r="R135" s="221">
        <f>Q135*H135</f>
        <v>0.0284166</v>
      </c>
      <c r="S135" s="221">
        <v>0</v>
      </c>
      <c r="T135" s="222">
        <f>S135*H135</f>
        <v>0</v>
      </c>
      <c r="AR135" s="223" t="s">
        <v>142</v>
      </c>
      <c r="AT135" s="223" t="s">
        <v>138</v>
      </c>
      <c r="AU135" s="223" t="s">
        <v>82</v>
      </c>
      <c r="AY135" s="17" t="s">
        <v>136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80</v>
      </c>
      <c r="BK135" s="224">
        <f>ROUND(I135*H135,2)</f>
        <v>0</v>
      </c>
      <c r="BL135" s="17" t="s">
        <v>142</v>
      </c>
      <c r="BM135" s="223" t="s">
        <v>242</v>
      </c>
    </row>
    <row r="136" s="12" customFormat="1">
      <c r="B136" s="225"/>
      <c r="C136" s="226"/>
      <c r="D136" s="227" t="s">
        <v>144</v>
      </c>
      <c r="E136" s="228" t="s">
        <v>89</v>
      </c>
      <c r="F136" s="229" t="s">
        <v>243</v>
      </c>
      <c r="G136" s="226"/>
      <c r="H136" s="230">
        <v>947.22000000000003</v>
      </c>
      <c r="I136" s="231"/>
      <c r="J136" s="226"/>
      <c r="K136" s="226"/>
      <c r="L136" s="232"/>
      <c r="M136" s="233"/>
      <c r="N136" s="234"/>
      <c r="O136" s="234"/>
      <c r="P136" s="234"/>
      <c r="Q136" s="234"/>
      <c r="R136" s="234"/>
      <c r="S136" s="234"/>
      <c r="T136" s="235"/>
      <c r="AT136" s="236" t="s">
        <v>144</v>
      </c>
      <c r="AU136" s="236" t="s">
        <v>82</v>
      </c>
      <c r="AV136" s="12" t="s">
        <v>82</v>
      </c>
      <c r="AW136" s="12" t="s">
        <v>33</v>
      </c>
      <c r="AX136" s="12" t="s">
        <v>80</v>
      </c>
      <c r="AY136" s="236" t="s">
        <v>136</v>
      </c>
    </row>
    <row r="137" s="1" customFormat="1" ht="24" customHeight="1">
      <c r="B137" s="38"/>
      <c r="C137" s="258" t="s">
        <v>244</v>
      </c>
      <c r="D137" s="258" t="s">
        <v>219</v>
      </c>
      <c r="E137" s="259" t="s">
        <v>245</v>
      </c>
      <c r="F137" s="260" t="s">
        <v>246</v>
      </c>
      <c r="G137" s="261" t="s">
        <v>91</v>
      </c>
      <c r="H137" s="262">
        <v>961.428</v>
      </c>
      <c r="I137" s="263"/>
      <c r="J137" s="264">
        <f>ROUND(I137*H137,2)</f>
        <v>0</v>
      </c>
      <c r="K137" s="260" t="s">
        <v>141</v>
      </c>
      <c r="L137" s="265"/>
      <c r="M137" s="266" t="s">
        <v>19</v>
      </c>
      <c r="N137" s="267" t="s">
        <v>43</v>
      </c>
      <c r="O137" s="83"/>
      <c r="P137" s="221">
        <f>O137*H137</f>
        <v>0</v>
      </c>
      <c r="Q137" s="221">
        <v>0.024</v>
      </c>
      <c r="R137" s="221">
        <f>Q137*H137</f>
        <v>23.074272000000001</v>
      </c>
      <c r="S137" s="221">
        <v>0</v>
      </c>
      <c r="T137" s="222">
        <f>S137*H137</f>
        <v>0</v>
      </c>
      <c r="AR137" s="223" t="s">
        <v>178</v>
      </c>
      <c r="AT137" s="223" t="s">
        <v>219</v>
      </c>
      <c r="AU137" s="223" t="s">
        <v>82</v>
      </c>
      <c r="AY137" s="17" t="s">
        <v>136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80</v>
      </c>
      <c r="BK137" s="224">
        <f>ROUND(I137*H137,2)</f>
        <v>0</v>
      </c>
      <c r="BL137" s="17" t="s">
        <v>142</v>
      </c>
      <c r="BM137" s="223" t="s">
        <v>247</v>
      </c>
    </row>
    <row r="138" s="12" customFormat="1">
      <c r="B138" s="225"/>
      <c r="C138" s="226"/>
      <c r="D138" s="227" t="s">
        <v>144</v>
      </c>
      <c r="E138" s="226"/>
      <c r="F138" s="229" t="s">
        <v>248</v>
      </c>
      <c r="G138" s="226"/>
      <c r="H138" s="230">
        <v>961.428</v>
      </c>
      <c r="I138" s="231"/>
      <c r="J138" s="226"/>
      <c r="K138" s="226"/>
      <c r="L138" s="232"/>
      <c r="M138" s="233"/>
      <c r="N138" s="234"/>
      <c r="O138" s="234"/>
      <c r="P138" s="234"/>
      <c r="Q138" s="234"/>
      <c r="R138" s="234"/>
      <c r="S138" s="234"/>
      <c r="T138" s="235"/>
      <c r="AT138" s="236" t="s">
        <v>144</v>
      </c>
      <c r="AU138" s="236" t="s">
        <v>82</v>
      </c>
      <c r="AV138" s="12" t="s">
        <v>82</v>
      </c>
      <c r="AW138" s="12" t="s">
        <v>4</v>
      </c>
      <c r="AX138" s="12" t="s">
        <v>80</v>
      </c>
      <c r="AY138" s="236" t="s">
        <v>136</v>
      </c>
    </row>
    <row r="139" s="1" customFormat="1" ht="36" customHeight="1">
      <c r="B139" s="38"/>
      <c r="C139" s="212" t="s">
        <v>7</v>
      </c>
      <c r="D139" s="212" t="s">
        <v>138</v>
      </c>
      <c r="E139" s="213" t="s">
        <v>249</v>
      </c>
      <c r="F139" s="214" t="s">
        <v>250</v>
      </c>
      <c r="G139" s="215" t="s">
        <v>251</v>
      </c>
      <c r="H139" s="216">
        <v>69</v>
      </c>
      <c r="I139" s="217"/>
      <c r="J139" s="218">
        <f>ROUND(I139*H139,2)</f>
        <v>0</v>
      </c>
      <c r="K139" s="214" t="s">
        <v>141</v>
      </c>
      <c r="L139" s="43"/>
      <c r="M139" s="219" t="s">
        <v>19</v>
      </c>
      <c r="N139" s="220" t="s">
        <v>43</v>
      </c>
      <c r="O139" s="83"/>
      <c r="P139" s="221">
        <f>O139*H139</f>
        <v>0</v>
      </c>
      <c r="Q139" s="221">
        <v>6.9999999999999994E-05</v>
      </c>
      <c r="R139" s="221">
        <f>Q139*H139</f>
        <v>0.0048299999999999992</v>
      </c>
      <c r="S139" s="221">
        <v>0</v>
      </c>
      <c r="T139" s="222">
        <f>S139*H139</f>
        <v>0</v>
      </c>
      <c r="AR139" s="223" t="s">
        <v>142</v>
      </c>
      <c r="AT139" s="223" t="s">
        <v>138</v>
      </c>
      <c r="AU139" s="223" t="s">
        <v>82</v>
      </c>
      <c r="AY139" s="17" t="s">
        <v>136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80</v>
      </c>
      <c r="BK139" s="224">
        <f>ROUND(I139*H139,2)</f>
        <v>0</v>
      </c>
      <c r="BL139" s="17" t="s">
        <v>142</v>
      </c>
      <c r="BM139" s="223" t="s">
        <v>252</v>
      </c>
    </row>
    <row r="140" s="1" customFormat="1" ht="24" customHeight="1">
      <c r="B140" s="38"/>
      <c r="C140" s="258" t="s">
        <v>253</v>
      </c>
      <c r="D140" s="258" t="s">
        <v>219</v>
      </c>
      <c r="E140" s="259" t="s">
        <v>254</v>
      </c>
      <c r="F140" s="260" t="s">
        <v>255</v>
      </c>
      <c r="G140" s="261" t="s">
        <v>251</v>
      </c>
      <c r="H140" s="262">
        <v>32</v>
      </c>
      <c r="I140" s="263"/>
      <c r="J140" s="264">
        <f>ROUND(I140*H140,2)</f>
        <v>0</v>
      </c>
      <c r="K140" s="260" t="s">
        <v>141</v>
      </c>
      <c r="L140" s="265"/>
      <c r="M140" s="266" t="s">
        <v>19</v>
      </c>
      <c r="N140" s="267" t="s">
        <v>43</v>
      </c>
      <c r="O140" s="83"/>
      <c r="P140" s="221">
        <f>O140*H140</f>
        <v>0</v>
      </c>
      <c r="Q140" s="221">
        <v>0.01</v>
      </c>
      <c r="R140" s="221">
        <f>Q140*H140</f>
        <v>0.32000000000000001</v>
      </c>
      <c r="S140" s="221">
        <v>0</v>
      </c>
      <c r="T140" s="222">
        <f>S140*H140</f>
        <v>0</v>
      </c>
      <c r="AR140" s="223" t="s">
        <v>178</v>
      </c>
      <c r="AT140" s="223" t="s">
        <v>219</v>
      </c>
      <c r="AU140" s="223" t="s">
        <v>82</v>
      </c>
      <c r="AY140" s="17" t="s">
        <v>136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80</v>
      </c>
      <c r="BK140" s="224">
        <f>ROUND(I140*H140,2)</f>
        <v>0</v>
      </c>
      <c r="BL140" s="17" t="s">
        <v>142</v>
      </c>
      <c r="BM140" s="223" t="s">
        <v>256</v>
      </c>
    </row>
    <row r="141" s="12" customFormat="1">
      <c r="B141" s="225"/>
      <c r="C141" s="226"/>
      <c r="D141" s="227" t="s">
        <v>144</v>
      </c>
      <c r="E141" s="228" t="s">
        <v>19</v>
      </c>
      <c r="F141" s="229" t="s">
        <v>257</v>
      </c>
      <c r="G141" s="226"/>
      <c r="H141" s="230">
        <v>32</v>
      </c>
      <c r="I141" s="231"/>
      <c r="J141" s="226"/>
      <c r="K141" s="226"/>
      <c r="L141" s="232"/>
      <c r="M141" s="233"/>
      <c r="N141" s="234"/>
      <c r="O141" s="234"/>
      <c r="P141" s="234"/>
      <c r="Q141" s="234"/>
      <c r="R141" s="234"/>
      <c r="S141" s="234"/>
      <c r="T141" s="235"/>
      <c r="AT141" s="236" t="s">
        <v>144</v>
      </c>
      <c r="AU141" s="236" t="s">
        <v>82</v>
      </c>
      <c r="AV141" s="12" t="s">
        <v>82</v>
      </c>
      <c r="AW141" s="12" t="s">
        <v>33</v>
      </c>
      <c r="AX141" s="12" t="s">
        <v>80</v>
      </c>
      <c r="AY141" s="236" t="s">
        <v>136</v>
      </c>
    </row>
    <row r="142" s="1" customFormat="1" ht="24" customHeight="1">
      <c r="B142" s="38"/>
      <c r="C142" s="258" t="s">
        <v>258</v>
      </c>
      <c r="D142" s="258" t="s">
        <v>219</v>
      </c>
      <c r="E142" s="259" t="s">
        <v>259</v>
      </c>
      <c r="F142" s="260" t="s">
        <v>260</v>
      </c>
      <c r="G142" s="261" t="s">
        <v>251</v>
      </c>
      <c r="H142" s="262">
        <v>37</v>
      </c>
      <c r="I142" s="263"/>
      <c r="J142" s="264">
        <f>ROUND(I142*H142,2)</f>
        <v>0</v>
      </c>
      <c r="K142" s="260" t="s">
        <v>141</v>
      </c>
      <c r="L142" s="265"/>
      <c r="M142" s="266" t="s">
        <v>19</v>
      </c>
      <c r="N142" s="267" t="s">
        <v>43</v>
      </c>
      <c r="O142" s="83"/>
      <c r="P142" s="221">
        <f>O142*H142</f>
        <v>0</v>
      </c>
      <c r="Q142" s="221">
        <v>0.019</v>
      </c>
      <c r="R142" s="221">
        <f>Q142*H142</f>
        <v>0.70299999999999996</v>
      </c>
      <c r="S142" s="221">
        <v>0</v>
      </c>
      <c r="T142" s="222">
        <f>S142*H142</f>
        <v>0</v>
      </c>
      <c r="AR142" s="223" t="s">
        <v>178</v>
      </c>
      <c r="AT142" s="223" t="s">
        <v>219</v>
      </c>
      <c r="AU142" s="223" t="s">
        <v>82</v>
      </c>
      <c r="AY142" s="17" t="s">
        <v>136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7" t="s">
        <v>80</v>
      </c>
      <c r="BK142" s="224">
        <f>ROUND(I142*H142,2)</f>
        <v>0</v>
      </c>
      <c r="BL142" s="17" t="s">
        <v>142</v>
      </c>
      <c r="BM142" s="223" t="s">
        <v>261</v>
      </c>
    </row>
    <row r="143" s="12" customFormat="1">
      <c r="B143" s="225"/>
      <c r="C143" s="226"/>
      <c r="D143" s="227" t="s">
        <v>144</v>
      </c>
      <c r="E143" s="228" t="s">
        <v>19</v>
      </c>
      <c r="F143" s="229" t="s">
        <v>262</v>
      </c>
      <c r="G143" s="226"/>
      <c r="H143" s="230">
        <v>37</v>
      </c>
      <c r="I143" s="231"/>
      <c r="J143" s="226"/>
      <c r="K143" s="226"/>
      <c r="L143" s="232"/>
      <c r="M143" s="233"/>
      <c r="N143" s="234"/>
      <c r="O143" s="234"/>
      <c r="P143" s="234"/>
      <c r="Q143" s="234"/>
      <c r="R143" s="234"/>
      <c r="S143" s="234"/>
      <c r="T143" s="235"/>
      <c r="AT143" s="236" t="s">
        <v>144</v>
      </c>
      <c r="AU143" s="236" t="s">
        <v>82</v>
      </c>
      <c r="AV143" s="12" t="s">
        <v>82</v>
      </c>
      <c r="AW143" s="12" t="s">
        <v>33</v>
      </c>
      <c r="AX143" s="12" t="s">
        <v>80</v>
      </c>
      <c r="AY143" s="236" t="s">
        <v>136</v>
      </c>
    </row>
    <row r="144" s="1" customFormat="1" ht="36" customHeight="1">
      <c r="B144" s="38"/>
      <c r="C144" s="212" t="s">
        <v>263</v>
      </c>
      <c r="D144" s="212" t="s">
        <v>138</v>
      </c>
      <c r="E144" s="213" t="s">
        <v>264</v>
      </c>
      <c r="F144" s="214" t="s">
        <v>265</v>
      </c>
      <c r="G144" s="215" t="s">
        <v>91</v>
      </c>
      <c r="H144" s="216">
        <v>21.620000000000001</v>
      </c>
      <c r="I144" s="217"/>
      <c r="J144" s="218">
        <f>ROUND(I144*H144,2)</f>
        <v>0</v>
      </c>
      <c r="K144" s="214" t="s">
        <v>141</v>
      </c>
      <c r="L144" s="43"/>
      <c r="M144" s="219" t="s">
        <v>19</v>
      </c>
      <c r="N144" s="220" t="s">
        <v>43</v>
      </c>
      <c r="O144" s="83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AR144" s="223" t="s">
        <v>142</v>
      </c>
      <c r="AT144" s="223" t="s">
        <v>138</v>
      </c>
      <c r="AU144" s="223" t="s">
        <v>82</v>
      </c>
      <c r="AY144" s="17" t="s">
        <v>136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80</v>
      </c>
      <c r="BK144" s="224">
        <f>ROUND(I144*H144,2)</f>
        <v>0</v>
      </c>
      <c r="BL144" s="17" t="s">
        <v>142</v>
      </c>
      <c r="BM144" s="223" t="s">
        <v>266</v>
      </c>
    </row>
    <row r="145" s="12" customFormat="1">
      <c r="B145" s="225"/>
      <c r="C145" s="226"/>
      <c r="D145" s="227" t="s">
        <v>144</v>
      </c>
      <c r="E145" s="228" t="s">
        <v>19</v>
      </c>
      <c r="F145" s="229" t="s">
        <v>267</v>
      </c>
      <c r="G145" s="226"/>
      <c r="H145" s="230">
        <v>21.620000000000001</v>
      </c>
      <c r="I145" s="231"/>
      <c r="J145" s="226"/>
      <c r="K145" s="226"/>
      <c r="L145" s="232"/>
      <c r="M145" s="233"/>
      <c r="N145" s="234"/>
      <c r="O145" s="234"/>
      <c r="P145" s="234"/>
      <c r="Q145" s="234"/>
      <c r="R145" s="234"/>
      <c r="S145" s="234"/>
      <c r="T145" s="235"/>
      <c r="AT145" s="236" t="s">
        <v>144</v>
      </c>
      <c r="AU145" s="236" t="s">
        <v>82</v>
      </c>
      <c r="AV145" s="12" t="s">
        <v>82</v>
      </c>
      <c r="AW145" s="12" t="s">
        <v>33</v>
      </c>
      <c r="AX145" s="12" t="s">
        <v>72</v>
      </c>
      <c r="AY145" s="236" t="s">
        <v>136</v>
      </c>
    </row>
    <row r="146" s="13" customFormat="1">
      <c r="B146" s="237"/>
      <c r="C146" s="238"/>
      <c r="D146" s="227" t="s">
        <v>144</v>
      </c>
      <c r="E146" s="239" t="s">
        <v>93</v>
      </c>
      <c r="F146" s="240" t="s">
        <v>147</v>
      </c>
      <c r="G146" s="238"/>
      <c r="H146" s="241">
        <v>21.620000000000001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AT146" s="247" t="s">
        <v>144</v>
      </c>
      <c r="AU146" s="247" t="s">
        <v>82</v>
      </c>
      <c r="AV146" s="13" t="s">
        <v>142</v>
      </c>
      <c r="AW146" s="13" t="s">
        <v>33</v>
      </c>
      <c r="AX146" s="13" t="s">
        <v>80</v>
      </c>
      <c r="AY146" s="247" t="s">
        <v>136</v>
      </c>
    </row>
    <row r="147" s="1" customFormat="1" ht="24" customHeight="1">
      <c r="B147" s="38"/>
      <c r="C147" s="258" t="s">
        <v>268</v>
      </c>
      <c r="D147" s="258" t="s">
        <v>219</v>
      </c>
      <c r="E147" s="259" t="s">
        <v>269</v>
      </c>
      <c r="F147" s="260" t="s">
        <v>270</v>
      </c>
      <c r="G147" s="261" t="s">
        <v>91</v>
      </c>
      <c r="H147" s="262">
        <v>21.943999999999999</v>
      </c>
      <c r="I147" s="263"/>
      <c r="J147" s="264">
        <f>ROUND(I147*H147,2)</f>
        <v>0</v>
      </c>
      <c r="K147" s="260" t="s">
        <v>141</v>
      </c>
      <c r="L147" s="265"/>
      <c r="M147" s="266" t="s">
        <v>19</v>
      </c>
      <c r="N147" s="267" t="s">
        <v>43</v>
      </c>
      <c r="O147" s="83"/>
      <c r="P147" s="221">
        <f>O147*H147</f>
        <v>0</v>
      </c>
      <c r="Q147" s="221">
        <v>0.00042999999999999999</v>
      </c>
      <c r="R147" s="221">
        <f>Q147*H147</f>
        <v>0.0094359199999999987</v>
      </c>
      <c r="S147" s="221">
        <v>0</v>
      </c>
      <c r="T147" s="222">
        <f>S147*H147</f>
        <v>0</v>
      </c>
      <c r="AR147" s="223" t="s">
        <v>178</v>
      </c>
      <c r="AT147" s="223" t="s">
        <v>219</v>
      </c>
      <c r="AU147" s="223" t="s">
        <v>82</v>
      </c>
      <c r="AY147" s="17" t="s">
        <v>136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80</v>
      </c>
      <c r="BK147" s="224">
        <f>ROUND(I147*H147,2)</f>
        <v>0</v>
      </c>
      <c r="BL147" s="17" t="s">
        <v>142</v>
      </c>
      <c r="BM147" s="223" t="s">
        <v>271</v>
      </c>
    </row>
    <row r="148" s="12" customFormat="1">
      <c r="B148" s="225"/>
      <c r="C148" s="226"/>
      <c r="D148" s="227" t="s">
        <v>144</v>
      </c>
      <c r="E148" s="226"/>
      <c r="F148" s="229" t="s">
        <v>272</v>
      </c>
      <c r="G148" s="226"/>
      <c r="H148" s="230">
        <v>21.943999999999999</v>
      </c>
      <c r="I148" s="231"/>
      <c r="J148" s="226"/>
      <c r="K148" s="226"/>
      <c r="L148" s="232"/>
      <c r="M148" s="233"/>
      <c r="N148" s="234"/>
      <c r="O148" s="234"/>
      <c r="P148" s="234"/>
      <c r="Q148" s="234"/>
      <c r="R148" s="234"/>
      <c r="S148" s="234"/>
      <c r="T148" s="235"/>
      <c r="AT148" s="236" t="s">
        <v>144</v>
      </c>
      <c r="AU148" s="236" t="s">
        <v>82</v>
      </c>
      <c r="AV148" s="12" t="s">
        <v>82</v>
      </c>
      <c r="AW148" s="12" t="s">
        <v>4</v>
      </c>
      <c r="AX148" s="12" t="s">
        <v>80</v>
      </c>
      <c r="AY148" s="236" t="s">
        <v>136</v>
      </c>
    </row>
    <row r="149" s="1" customFormat="1" ht="36" customHeight="1">
      <c r="B149" s="38"/>
      <c r="C149" s="212" t="s">
        <v>273</v>
      </c>
      <c r="D149" s="212" t="s">
        <v>138</v>
      </c>
      <c r="E149" s="213" t="s">
        <v>274</v>
      </c>
      <c r="F149" s="214" t="s">
        <v>275</v>
      </c>
      <c r="G149" s="215" t="s">
        <v>91</v>
      </c>
      <c r="H149" s="216">
        <v>12.699999999999999</v>
      </c>
      <c r="I149" s="217"/>
      <c r="J149" s="218">
        <f>ROUND(I149*H149,2)</f>
        <v>0</v>
      </c>
      <c r="K149" s="214" t="s">
        <v>141</v>
      </c>
      <c r="L149" s="43"/>
      <c r="M149" s="219" t="s">
        <v>19</v>
      </c>
      <c r="N149" s="220" t="s">
        <v>43</v>
      </c>
      <c r="O149" s="83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AR149" s="223" t="s">
        <v>142</v>
      </c>
      <c r="AT149" s="223" t="s">
        <v>138</v>
      </c>
      <c r="AU149" s="223" t="s">
        <v>82</v>
      </c>
      <c r="AY149" s="17" t="s">
        <v>136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7" t="s">
        <v>80</v>
      </c>
      <c r="BK149" s="224">
        <f>ROUND(I149*H149,2)</f>
        <v>0</v>
      </c>
      <c r="BL149" s="17" t="s">
        <v>142</v>
      </c>
      <c r="BM149" s="223" t="s">
        <v>276</v>
      </c>
    </row>
    <row r="150" s="12" customFormat="1">
      <c r="B150" s="225"/>
      <c r="C150" s="226"/>
      <c r="D150" s="227" t="s">
        <v>144</v>
      </c>
      <c r="E150" s="228" t="s">
        <v>97</v>
      </c>
      <c r="F150" s="229" t="s">
        <v>277</v>
      </c>
      <c r="G150" s="226"/>
      <c r="H150" s="230">
        <v>12.699999999999999</v>
      </c>
      <c r="I150" s="231"/>
      <c r="J150" s="226"/>
      <c r="K150" s="226"/>
      <c r="L150" s="232"/>
      <c r="M150" s="233"/>
      <c r="N150" s="234"/>
      <c r="O150" s="234"/>
      <c r="P150" s="234"/>
      <c r="Q150" s="234"/>
      <c r="R150" s="234"/>
      <c r="S150" s="234"/>
      <c r="T150" s="235"/>
      <c r="AT150" s="236" t="s">
        <v>144</v>
      </c>
      <c r="AU150" s="236" t="s">
        <v>82</v>
      </c>
      <c r="AV150" s="12" t="s">
        <v>82</v>
      </c>
      <c r="AW150" s="12" t="s">
        <v>33</v>
      </c>
      <c r="AX150" s="12" t="s">
        <v>80</v>
      </c>
      <c r="AY150" s="236" t="s">
        <v>136</v>
      </c>
    </row>
    <row r="151" s="1" customFormat="1" ht="24" customHeight="1">
      <c r="B151" s="38"/>
      <c r="C151" s="258" t="s">
        <v>278</v>
      </c>
      <c r="D151" s="258" t="s">
        <v>219</v>
      </c>
      <c r="E151" s="259" t="s">
        <v>279</v>
      </c>
      <c r="F151" s="260" t="s">
        <v>280</v>
      </c>
      <c r="G151" s="261" t="s">
        <v>91</v>
      </c>
      <c r="H151" s="262">
        <v>12.891</v>
      </c>
      <c r="I151" s="263"/>
      <c r="J151" s="264">
        <f>ROUND(I151*H151,2)</f>
        <v>0</v>
      </c>
      <c r="K151" s="260" t="s">
        <v>141</v>
      </c>
      <c r="L151" s="265"/>
      <c r="M151" s="266" t="s">
        <v>19</v>
      </c>
      <c r="N151" s="267" t="s">
        <v>43</v>
      </c>
      <c r="O151" s="83"/>
      <c r="P151" s="221">
        <f>O151*H151</f>
        <v>0</v>
      </c>
      <c r="Q151" s="221">
        <v>0.00067000000000000002</v>
      </c>
      <c r="R151" s="221">
        <f>Q151*H151</f>
        <v>0.0086369700000000008</v>
      </c>
      <c r="S151" s="221">
        <v>0</v>
      </c>
      <c r="T151" s="222">
        <f>S151*H151</f>
        <v>0</v>
      </c>
      <c r="AR151" s="223" t="s">
        <v>178</v>
      </c>
      <c r="AT151" s="223" t="s">
        <v>219</v>
      </c>
      <c r="AU151" s="223" t="s">
        <v>82</v>
      </c>
      <c r="AY151" s="17" t="s">
        <v>136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80</v>
      </c>
      <c r="BK151" s="224">
        <f>ROUND(I151*H151,2)</f>
        <v>0</v>
      </c>
      <c r="BL151" s="17" t="s">
        <v>142</v>
      </c>
      <c r="BM151" s="223" t="s">
        <v>281</v>
      </c>
    </row>
    <row r="152" s="12" customFormat="1">
      <c r="B152" s="225"/>
      <c r="C152" s="226"/>
      <c r="D152" s="227" t="s">
        <v>144</v>
      </c>
      <c r="E152" s="226"/>
      <c r="F152" s="229" t="s">
        <v>282</v>
      </c>
      <c r="G152" s="226"/>
      <c r="H152" s="230">
        <v>12.891</v>
      </c>
      <c r="I152" s="231"/>
      <c r="J152" s="226"/>
      <c r="K152" s="226"/>
      <c r="L152" s="232"/>
      <c r="M152" s="233"/>
      <c r="N152" s="234"/>
      <c r="O152" s="234"/>
      <c r="P152" s="234"/>
      <c r="Q152" s="234"/>
      <c r="R152" s="234"/>
      <c r="S152" s="234"/>
      <c r="T152" s="235"/>
      <c r="AT152" s="236" t="s">
        <v>144</v>
      </c>
      <c r="AU152" s="236" t="s">
        <v>82</v>
      </c>
      <c r="AV152" s="12" t="s">
        <v>82</v>
      </c>
      <c r="AW152" s="12" t="s">
        <v>4</v>
      </c>
      <c r="AX152" s="12" t="s">
        <v>80</v>
      </c>
      <c r="AY152" s="236" t="s">
        <v>136</v>
      </c>
    </row>
    <row r="153" s="1" customFormat="1" ht="36" customHeight="1">
      <c r="B153" s="38"/>
      <c r="C153" s="212" t="s">
        <v>283</v>
      </c>
      <c r="D153" s="212" t="s">
        <v>138</v>
      </c>
      <c r="E153" s="213" t="s">
        <v>284</v>
      </c>
      <c r="F153" s="214" t="s">
        <v>285</v>
      </c>
      <c r="G153" s="215" t="s">
        <v>91</v>
      </c>
      <c r="H153" s="216">
        <v>4.96</v>
      </c>
      <c r="I153" s="217"/>
      <c r="J153" s="218">
        <f>ROUND(I153*H153,2)</f>
        <v>0</v>
      </c>
      <c r="K153" s="214" t="s">
        <v>141</v>
      </c>
      <c r="L153" s="43"/>
      <c r="M153" s="219" t="s">
        <v>19</v>
      </c>
      <c r="N153" s="220" t="s">
        <v>43</v>
      </c>
      <c r="O153" s="83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AR153" s="223" t="s">
        <v>142</v>
      </c>
      <c r="AT153" s="223" t="s">
        <v>138</v>
      </c>
      <c r="AU153" s="223" t="s">
        <v>82</v>
      </c>
      <c r="AY153" s="17" t="s">
        <v>136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80</v>
      </c>
      <c r="BK153" s="224">
        <f>ROUND(I153*H153,2)</f>
        <v>0</v>
      </c>
      <c r="BL153" s="17" t="s">
        <v>142</v>
      </c>
      <c r="BM153" s="223" t="s">
        <v>286</v>
      </c>
    </row>
    <row r="154" s="12" customFormat="1">
      <c r="B154" s="225"/>
      <c r="C154" s="226"/>
      <c r="D154" s="227" t="s">
        <v>144</v>
      </c>
      <c r="E154" s="228" t="s">
        <v>100</v>
      </c>
      <c r="F154" s="229" t="s">
        <v>287</v>
      </c>
      <c r="G154" s="226"/>
      <c r="H154" s="230">
        <v>4.96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AT154" s="236" t="s">
        <v>144</v>
      </c>
      <c r="AU154" s="236" t="s">
        <v>82</v>
      </c>
      <c r="AV154" s="12" t="s">
        <v>82</v>
      </c>
      <c r="AW154" s="12" t="s">
        <v>33</v>
      </c>
      <c r="AX154" s="12" t="s">
        <v>80</v>
      </c>
      <c r="AY154" s="236" t="s">
        <v>136</v>
      </c>
    </row>
    <row r="155" s="1" customFormat="1" ht="24" customHeight="1">
      <c r="B155" s="38"/>
      <c r="C155" s="258" t="s">
        <v>288</v>
      </c>
      <c r="D155" s="258" t="s">
        <v>219</v>
      </c>
      <c r="E155" s="259" t="s">
        <v>289</v>
      </c>
      <c r="F155" s="260" t="s">
        <v>290</v>
      </c>
      <c r="G155" s="261" t="s">
        <v>91</v>
      </c>
      <c r="H155" s="262">
        <v>5.0339999999999998</v>
      </c>
      <c r="I155" s="263"/>
      <c r="J155" s="264">
        <f>ROUND(I155*H155,2)</f>
        <v>0</v>
      </c>
      <c r="K155" s="260" t="s">
        <v>141</v>
      </c>
      <c r="L155" s="265"/>
      <c r="M155" s="266" t="s">
        <v>19</v>
      </c>
      <c r="N155" s="267" t="s">
        <v>43</v>
      </c>
      <c r="O155" s="83"/>
      <c r="P155" s="221">
        <f>O155*H155</f>
        <v>0</v>
      </c>
      <c r="Q155" s="221">
        <v>0.0010499999999999999</v>
      </c>
      <c r="R155" s="221">
        <f>Q155*H155</f>
        <v>0.0052856999999999991</v>
      </c>
      <c r="S155" s="221">
        <v>0</v>
      </c>
      <c r="T155" s="222">
        <f>S155*H155</f>
        <v>0</v>
      </c>
      <c r="AR155" s="223" t="s">
        <v>178</v>
      </c>
      <c r="AT155" s="223" t="s">
        <v>219</v>
      </c>
      <c r="AU155" s="223" t="s">
        <v>82</v>
      </c>
      <c r="AY155" s="17" t="s">
        <v>136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80</v>
      </c>
      <c r="BK155" s="224">
        <f>ROUND(I155*H155,2)</f>
        <v>0</v>
      </c>
      <c r="BL155" s="17" t="s">
        <v>142</v>
      </c>
      <c r="BM155" s="223" t="s">
        <v>291</v>
      </c>
    </row>
    <row r="156" s="12" customFormat="1">
      <c r="B156" s="225"/>
      <c r="C156" s="226"/>
      <c r="D156" s="227" t="s">
        <v>144</v>
      </c>
      <c r="E156" s="226"/>
      <c r="F156" s="229" t="s">
        <v>292</v>
      </c>
      <c r="G156" s="226"/>
      <c r="H156" s="230">
        <v>5.0339999999999998</v>
      </c>
      <c r="I156" s="231"/>
      <c r="J156" s="226"/>
      <c r="K156" s="226"/>
      <c r="L156" s="232"/>
      <c r="M156" s="233"/>
      <c r="N156" s="234"/>
      <c r="O156" s="234"/>
      <c r="P156" s="234"/>
      <c r="Q156" s="234"/>
      <c r="R156" s="234"/>
      <c r="S156" s="234"/>
      <c r="T156" s="235"/>
      <c r="AT156" s="236" t="s">
        <v>144</v>
      </c>
      <c r="AU156" s="236" t="s">
        <v>82</v>
      </c>
      <c r="AV156" s="12" t="s">
        <v>82</v>
      </c>
      <c r="AW156" s="12" t="s">
        <v>4</v>
      </c>
      <c r="AX156" s="12" t="s">
        <v>80</v>
      </c>
      <c r="AY156" s="236" t="s">
        <v>136</v>
      </c>
    </row>
    <row r="157" s="1" customFormat="1" ht="24" customHeight="1">
      <c r="B157" s="38"/>
      <c r="C157" s="212" t="s">
        <v>293</v>
      </c>
      <c r="D157" s="212" t="s">
        <v>138</v>
      </c>
      <c r="E157" s="213" t="s">
        <v>294</v>
      </c>
      <c r="F157" s="214" t="s">
        <v>295</v>
      </c>
      <c r="G157" s="215" t="s">
        <v>104</v>
      </c>
      <c r="H157" s="216">
        <v>10.02</v>
      </c>
      <c r="I157" s="217"/>
      <c r="J157" s="218">
        <f>ROUND(I157*H157,2)</f>
        <v>0</v>
      </c>
      <c r="K157" s="214" t="s">
        <v>141</v>
      </c>
      <c r="L157" s="43"/>
      <c r="M157" s="219" t="s">
        <v>19</v>
      </c>
      <c r="N157" s="220" t="s">
        <v>43</v>
      </c>
      <c r="O157" s="83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AR157" s="223" t="s">
        <v>142</v>
      </c>
      <c r="AT157" s="223" t="s">
        <v>138</v>
      </c>
      <c r="AU157" s="223" t="s">
        <v>82</v>
      </c>
      <c r="AY157" s="17" t="s">
        <v>136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80</v>
      </c>
      <c r="BK157" s="224">
        <f>ROUND(I157*H157,2)</f>
        <v>0</v>
      </c>
      <c r="BL157" s="17" t="s">
        <v>142</v>
      </c>
      <c r="BM157" s="223" t="s">
        <v>296</v>
      </c>
    </row>
    <row r="158" s="12" customFormat="1">
      <c r="B158" s="225"/>
      <c r="C158" s="226"/>
      <c r="D158" s="227" t="s">
        <v>144</v>
      </c>
      <c r="E158" s="228" t="s">
        <v>19</v>
      </c>
      <c r="F158" s="229" t="s">
        <v>297</v>
      </c>
      <c r="G158" s="226"/>
      <c r="H158" s="230">
        <v>10.02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AT158" s="236" t="s">
        <v>144</v>
      </c>
      <c r="AU158" s="236" t="s">
        <v>82</v>
      </c>
      <c r="AV158" s="12" t="s">
        <v>82</v>
      </c>
      <c r="AW158" s="12" t="s">
        <v>33</v>
      </c>
      <c r="AX158" s="12" t="s">
        <v>72</v>
      </c>
      <c r="AY158" s="236" t="s">
        <v>136</v>
      </c>
    </row>
    <row r="159" s="13" customFormat="1">
      <c r="B159" s="237"/>
      <c r="C159" s="238"/>
      <c r="D159" s="227" t="s">
        <v>144</v>
      </c>
      <c r="E159" s="239" t="s">
        <v>298</v>
      </c>
      <c r="F159" s="240" t="s">
        <v>147</v>
      </c>
      <c r="G159" s="238"/>
      <c r="H159" s="241">
        <v>10.02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AT159" s="247" t="s">
        <v>144</v>
      </c>
      <c r="AU159" s="247" t="s">
        <v>82</v>
      </c>
      <c r="AV159" s="13" t="s">
        <v>142</v>
      </c>
      <c r="AW159" s="13" t="s">
        <v>33</v>
      </c>
      <c r="AX159" s="13" t="s">
        <v>80</v>
      </c>
      <c r="AY159" s="247" t="s">
        <v>136</v>
      </c>
    </row>
    <row r="160" s="11" customFormat="1" ht="22.8" customHeight="1">
      <c r="B160" s="196"/>
      <c r="C160" s="197"/>
      <c r="D160" s="198" t="s">
        <v>71</v>
      </c>
      <c r="E160" s="210" t="s">
        <v>299</v>
      </c>
      <c r="F160" s="210" t="s">
        <v>300</v>
      </c>
      <c r="G160" s="197"/>
      <c r="H160" s="197"/>
      <c r="I160" s="200"/>
      <c r="J160" s="211">
        <f>BK160</f>
        <v>0</v>
      </c>
      <c r="K160" s="197"/>
      <c r="L160" s="202"/>
      <c r="M160" s="203"/>
      <c r="N160" s="204"/>
      <c r="O160" s="204"/>
      <c r="P160" s="205">
        <f>P161</f>
        <v>0</v>
      </c>
      <c r="Q160" s="204"/>
      <c r="R160" s="205">
        <f>R161</f>
        <v>0</v>
      </c>
      <c r="S160" s="204"/>
      <c r="T160" s="206">
        <f>T161</f>
        <v>0</v>
      </c>
      <c r="AR160" s="207" t="s">
        <v>80</v>
      </c>
      <c r="AT160" s="208" t="s">
        <v>71</v>
      </c>
      <c r="AU160" s="208" t="s">
        <v>80</v>
      </c>
      <c r="AY160" s="207" t="s">
        <v>136</v>
      </c>
      <c r="BK160" s="209">
        <f>BK161</f>
        <v>0</v>
      </c>
    </row>
    <row r="161" s="1" customFormat="1" ht="36" customHeight="1">
      <c r="B161" s="38"/>
      <c r="C161" s="212" t="s">
        <v>301</v>
      </c>
      <c r="D161" s="212" t="s">
        <v>138</v>
      </c>
      <c r="E161" s="213" t="s">
        <v>302</v>
      </c>
      <c r="F161" s="214" t="s">
        <v>303</v>
      </c>
      <c r="G161" s="215" t="s">
        <v>206</v>
      </c>
      <c r="H161" s="216">
        <v>27.849</v>
      </c>
      <c r="I161" s="217"/>
      <c r="J161" s="218">
        <f>ROUND(I161*H161,2)</f>
        <v>0</v>
      </c>
      <c r="K161" s="214" t="s">
        <v>141</v>
      </c>
      <c r="L161" s="43"/>
      <c r="M161" s="268" t="s">
        <v>19</v>
      </c>
      <c r="N161" s="269" t="s">
        <v>43</v>
      </c>
      <c r="O161" s="270"/>
      <c r="P161" s="271">
        <f>O161*H161</f>
        <v>0</v>
      </c>
      <c r="Q161" s="271">
        <v>0</v>
      </c>
      <c r="R161" s="271">
        <f>Q161*H161</f>
        <v>0</v>
      </c>
      <c r="S161" s="271">
        <v>0</v>
      </c>
      <c r="T161" s="272">
        <f>S161*H161</f>
        <v>0</v>
      </c>
      <c r="AR161" s="223" t="s">
        <v>142</v>
      </c>
      <c r="AT161" s="223" t="s">
        <v>138</v>
      </c>
      <c r="AU161" s="223" t="s">
        <v>82</v>
      </c>
      <c r="AY161" s="17" t="s">
        <v>136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80</v>
      </c>
      <c r="BK161" s="224">
        <f>ROUND(I161*H161,2)</f>
        <v>0</v>
      </c>
      <c r="BL161" s="17" t="s">
        <v>142</v>
      </c>
      <c r="BM161" s="223" t="s">
        <v>304</v>
      </c>
    </row>
    <row r="162" s="1" customFormat="1" ht="6.96" customHeight="1">
      <c r="B162" s="58"/>
      <c r="C162" s="59"/>
      <c r="D162" s="59"/>
      <c r="E162" s="59"/>
      <c r="F162" s="59"/>
      <c r="G162" s="59"/>
      <c r="H162" s="59"/>
      <c r="I162" s="162"/>
      <c r="J162" s="59"/>
      <c r="K162" s="59"/>
      <c r="L162" s="43"/>
    </row>
  </sheetData>
  <sheetProtection sheet="1" autoFilter="0" formatColumns="0" formatRows="0" objects="1" scenarios="1" spinCount="100000" saltValue="ZqAFAwLC0Z02DbAdgaxl81/gVbBwiYSjLWr7CXdWpHttwhmhvKuOFlPl14s9VfKpjq5n71kK9uKu721cPeLMxQ==" hashValue="VLxE0qk8wPw5IJI68EuYcfX0NDVjBEv1zzr8n+T8AEbI22/gDai3DWBkfi5l6sN+GuTrTXndO9GXin8jRMk2PQ==" algorithmName="SHA-512" password="CC35"/>
  <autoFilter ref="C84:K16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85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82</v>
      </c>
    </row>
    <row r="4" ht="24.96" customHeight="1">
      <c r="B4" s="20"/>
      <c r="D4" s="132" t="s">
        <v>96</v>
      </c>
      <c r="L4" s="20"/>
      <c r="M4" s="133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34" t="s">
        <v>16</v>
      </c>
      <c r="L6" s="20"/>
    </row>
    <row r="7" ht="16.5" customHeight="1">
      <c r="B7" s="20"/>
      <c r="E7" s="135" t="str">
        <f>'Rekapitulace stavby'!K6</f>
        <v>ÚHERCE, výstavba kanalizace - NEUZNATELNÉ NÁKLADY, opr.15.4.2019</v>
      </c>
      <c r="F7" s="134"/>
      <c r="G7" s="134"/>
      <c r="H7" s="134"/>
      <c r="L7" s="20"/>
    </row>
    <row r="8" s="1" customFormat="1" ht="12" customHeight="1">
      <c r="B8" s="43"/>
      <c r="D8" s="134" t="s">
        <v>109</v>
      </c>
      <c r="I8" s="136"/>
      <c r="L8" s="43"/>
    </row>
    <row r="9" s="1" customFormat="1" ht="36.96" customHeight="1">
      <c r="B9" s="43"/>
      <c r="E9" s="137" t="s">
        <v>305</v>
      </c>
      <c r="F9" s="1"/>
      <c r="G9" s="1"/>
      <c r="H9" s="1"/>
      <c r="I9" s="136"/>
      <c r="L9" s="43"/>
    </row>
    <row r="10" s="1" customFormat="1">
      <c r="B10" s="43"/>
      <c r="I10" s="136"/>
      <c r="L10" s="43"/>
    </row>
    <row r="11" s="1" customFormat="1" ht="12" customHeight="1">
      <c r="B11" s="43"/>
      <c r="D11" s="134" t="s">
        <v>18</v>
      </c>
      <c r="F11" s="138" t="s">
        <v>19</v>
      </c>
      <c r="I11" s="139" t="s">
        <v>20</v>
      </c>
      <c r="J11" s="138" t="s">
        <v>19</v>
      </c>
      <c r="L11" s="43"/>
    </row>
    <row r="12" s="1" customFormat="1" ht="12" customHeight="1">
      <c r="B12" s="43"/>
      <c r="D12" s="134" t="s">
        <v>21</v>
      </c>
      <c r="F12" s="138" t="s">
        <v>22</v>
      </c>
      <c r="I12" s="139" t="s">
        <v>23</v>
      </c>
      <c r="J12" s="140" t="str">
        <f>'Rekapitulace stavby'!AN8</f>
        <v>18. 1. 2019</v>
      </c>
      <c r="L12" s="43"/>
    </row>
    <row r="13" s="1" customFormat="1" ht="10.8" customHeight="1">
      <c r="B13" s="43"/>
      <c r="I13" s="136"/>
      <c r="L13" s="43"/>
    </row>
    <row r="14" s="1" customFormat="1" ht="12" customHeight="1">
      <c r="B14" s="43"/>
      <c r="D14" s="134" t="s">
        <v>25</v>
      </c>
      <c r="I14" s="139" t="s">
        <v>26</v>
      </c>
      <c r="J14" s="138" t="s">
        <v>19</v>
      </c>
      <c r="L14" s="43"/>
    </row>
    <row r="15" s="1" customFormat="1" ht="18" customHeight="1">
      <c r="B15" s="43"/>
      <c r="E15" s="138" t="s">
        <v>27</v>
      </c>
      <c r="I15" s="139" t="s">
        <v>28</v>
      </c>
      <c r="J15" s="138" t="s">
        <v>19</v>
      </c>
      <c r="L15" s="43"/>
    </row>
    <row r="16" s="1" customFormat="1" ht="6.96" customHeight="1">
      <c r="B16" s="43"/>
      <c r="I16" s="136"/>
      <c r="L16" s="43"/>
    </row>
    <row r="17" s="1" customFormat="1" ht="12" customHeight="1">
      <c r="B17" s="43"/>
      <c r="D17" s="134" t="s">
        <v>29</v>
      </c>
      <c r="I17" s="139" t="s">
        <v>26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38"/>
      <c r="G18" s="138"/>
      <c r="H18" s="138"/>
      <c r="I18" s="139" t="s">
        <v>28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6"/>
      <c r="L19" s="43"/>
    </row>
    <row r="20" s="1" customFormat="1" ht="12" customHeight="1">
      <c r="B20" s="43"/>
      <c r="D20" s="134" t="s">
        <v>31</v>
      </c>
      <c r="I20" s="139" t="s">
        <v>26</v>
      </c>
      <c r="J20" s="138" t="s">
        <v>19</v>
      </c>
      <c r="L20" s="43"/>
    </row>
    <row r="21" s="1" customFormat="1" ht="18" customHeight="1">
      <c r="B21" s="43"/>
      <c r="E21" s="138" t="s">
        <v>32</v>
      </c>
      <c r="I21" s="139" t="s">
        <v>28</v>
      </c>
      <c r="J21" s="138" t="s">
        <v>19</v>
      </c>
      <c r="L21" s="43"/>
    </row>
    <row r="22" s="1" customFormat="1" ht="6.96" customHeight="1">
      <c r="B22" s="43"/>
      <c r="I22" s="136"/>
      <c r="L22" s="43"/>
    </row>
    <row r="23" s="1" customFormat="1" ht="12" customHeight="1">
      <c r="B23" s="43"/>
      <c r="D23" s="134" t="s">
        <v>34</v>
      </c>
      <c r="I23" s="139" t="s">
        <v>26</v>
      </c>
      <c r="J23" s="138" t="s">
        <v>19</v>
      </c>
      <c r="L23" s="43"/>
    </row>
    <row r="24" s="1" customFormat="1" ht="18" customHeight="1">
      <c r="B24" s="43"/>
      <c r="E24" s="138" t="s">
        <v>35</v>
      </c>
      <c r="I24" s="139" t="s">
        <v>28</v>
      </c>
      <c r="J24" s="138" t="s">
        <v>19</v>
      </c>
      <c r="L24" s="43"/>
    </row>
    <row r="25" s="1" customFormat="1" ht="6.96" customHeight="1">
      <c r="B25" s="43"/>
      <c r="I25" s="136"/>
      <c r="L25" s="43"/>
    </row>
    <row r="26" s="1" customFormat="1" ht="12" customHeight="1">
      <c r="B26" s="43"/>
      <c r="D26" s="134" t="s">
        <v>36</v>
      </c>
      <c r="I26" s="136"/>
      <c r="L26" s="43"/>
    </row>
    <row r="27" s="7" customFormat="1" ht="16.5" customHeight="1">
      <c r="B27" s="141"/>
      <c r="E27" s="142" t="s">
        <v>19</v>
      </c>
      <c r="F27" s="142"/>
      <c r="G27" s="142"/>
      <c r="H27" s="142"/>
      <c r="I27" s="143"/>
      <c r="L27" s="141"/>
    </row>
    <row r="28" s="1" customFormat="1" ht="6.96" customHeight="1">
      <c r="B28" s="43"/>
      <c r="I28" s="136"/>
      <c r="L28" s="43"/>
    </row>
    <row r="29" s="1" customFormat="1" ht="6.96" customHeight="1">
      <c r="B29" s="43"/>
      <c r="D29" s="75"/>
      <c r="E29" s="75"/>
      <c r="F29" s="75"/>
      <c r="G29" s="75"/>
      <c r="H29" s="75"/>
      <c r="I29" s="144"/>
      <c r="J29" s="75"/>
      <c r="K29" s="75"/>
      <c r="L29" s="43"/>
    </row>
    <row r="30" s="1" customFormat="1" ht="25.44" customHeight="1">
      <c r="B30" s="43"/>
      <c r="D30" s="145" t="s">
        <v>38</v>
      </c>
      <c r="I30" s="136"/>
      <c r="J30" s="146">
        <f>ROUND(J83, 2)</f>
        <v>0</v>
      </c>
      <c r="L30" s="43"/>
    </row>
    <row r="31" s="1" customFormat="1" ht="6.96" customHeight="1">
      <c r="B31" s="43"/>
      <c r="D31" s="75"/>
      <c r="E31" s="75"/>
      <c r="F31" s="75"/>
      <c r="G31" s="75"/>
      <c r="H31" s="75"/>
      <c r="I31" s="144"/>
      <c r="J31" s="75"/>
      <c r="K31" s="75"/>
      <c r="L31" s="43"/>
    </row>
    <row r="32" s="1" customFormat="1" ht="14.4" customHeight="1">
      <c r="B32" s="43"/>
      <c r="F32" s="147" t="s">
        <v>40</v>
      </c>
      <c r="I32" s="148" t="s">
        <v>39</v>
      </c>
      <c r="J32" s="147" t="s">
        <v>41</v>
      </c>
      <c r="L32" s="43"/>
    </row>
    <row r="33" s="1" customFormat="1" ht="14.4" customHeight="1">
      <c r="B33" s="43"/>
      <c r="D33" s="149" t="s">
        <v>42</v>
      </c>
      <c r="E33" s="134" t="s">
        <v>43</v>
      </c>
      <c r="F33" s="150">
        <f>ROUND((SUM(BE83:BE123)),  2)</f>
        <v>0</v>
      </c>
      <c r="I33" s="151">
        <v>0.20999999999999999</v>
      </c>
      <c r="J33" s="150">
        <f>ROUND(((SUM(BE83:BE123))*I33),  2)</f>
        <v>0</v>
      </c>
      <c r="L33" s="43"/>
    </row>
    <row r="34" s="1" customFormat="1" ht="14.4" customHeight="1">
      <c r="B34" s="43"/>
      <c r="E34" s="134" t="s">
        <v>44</v>
      </c>
      <c r="F34" s="150">
        <f>ROUND((SUM(BF83:BF123)),  2)</f>
        <v>0</v>
      </c>
      <c r="I34" s="151">
        <v>0.14999999999999999</v>
      </c>
      <c r="J34" s="150">
        <f>ROUND(((SUM(BF83:BF123))*I34),  2)</f>
        <v>0</v>
      </c>
      <c r="L34" s="43"/>
    </row>
    <row r="35" hidden="1" s="1" customFormat="1" ht="14.4" customHeight="1">
      <c r="B35" s="43"/>
      <c r="E35" s="134" t="s">
        <v>45</v>
      </c>
      <c r="F35" s="150">
        <f>ROUND((SUM(BG83:BG123)),  2)</f>
        <v>0</v>
      </c>
      <c r="I35" s="151">
        <v>0.20999999999999999</v>
      </c>
      <c r="J35" s="150">
        <f>0</f>
        <v>0</v>
      </c>
      <c r="L35" s="43"/>
    </row>
    <row r="36" hidden="1" s="1" customFormat="1" ht="14.4" customHeight="1">
      <c r="B36" s="43"/>
      <c r="E36" s="134" t="s">
        <v>46</v>
      </c>
      <c r="F36" s="150">
        <f>ROUND((SUM(BH83:BH123)),  2)</f>
        <v>0</v>
      </c>
      <c r="I36" s="151">
        <v>0.14999999999999999</v>
      </c>
      <c r="J36" s="150">
        <f>0</f>
        <v>0</v>
      </c>
      <c r="L36" s="43"/>
    </row>
    <row r="37" hidden="1" s="1" customFormat="1" ht="14.4" customHeight="1">
      <c r="B37" s="43"/>
      <c r="E37" s="134" t="s">
        <v>47</v>
      </c>
      <c r="F37" s="150">
        <f>ROUND((SUM(BI83:BI123)),  2)</f>
        <v>0</v>
      </c>
      <c r="I37" s="151">
        <v>0</v>
      </c>
      <c r="J37" s="150">
        <f>0</f>
        <v>0</v>
      </c>
      <c r="L37" s="43"/>
    </row>
    <row r="38" s="1" customFormat="1" ht="6.96" customHeight="1">
      <c r="B38" s="43"/>
      <c r="I38" s="136"/>
      <c r="L38" s="43"/>
    </row>
    <row r="39" s="1" customFormat="1" ht="25.44" customHeight="1">
      <c r="B39" s="43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7"/>
      <c r="J39" s="158">
        <f>SUM(J30:J37)</f>
        <v>0</v>
      </c>
      <c r="K39" s="159"/>
      <c r="L39" s="43"/>
    </row>
    <row r="40" s="1" customFormat="1" ht="14.4" customHeight="1">
      <c r="B40" s="160"/>
      <c r="C40" s="161"/>
      <c r="D40" s="161"/>
      <c r="E40" s="161"/>
      <c r="F40" s="161"/>
      <c r="G40" s="161"/>
      <c r="H40" s="161"/>
      <c r="I40" s="162"/>
      <c r="J40" s="161"/>
      <c r="K40" s="161"/>
      <c r="L40" s="43"/>
    </row>
    <row r="44" s="1" customFormat="1" ht="6.96" customHeight="1">
      <c r="B44" s="163"/>
      <c r="C44" s="164"/>
      <c r="D44" s="164"/>
      <c r="E44" s="164"/>
      <c r="F44" s="164"/>
      <c r="G44" s="164"/>
      <c r="H44" s="164"/>
      <c r="I44" s="165"/>
      <c r="J44" s="164"/>
      <c r="K44" s="164"/>
      <c r="L44" s="43"/>
    </row>
    <row r="45" s="1" customFormat="1" ht="24.96" customHeight="1">
      <c r="B45" s="38"/>
      <c r="C45" s="23" t="s">
        <v>111</v>
      </c>
      <c r="D45" s="39"/>
      <c r="E45" s="39"/>
      <c r="F45" s="39"/>
      <c r="G45" s="39"/>
      <c r="H45" s="39"/>
      <c r="I45" s="136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6"/>
      <c r="J46" s="39"/>
      <c r="K46" s="39"/>
      <c r="L46" s="43"/>
    </row>
    <row r="47" s="1" customFormat="1" ht="12" customHeight="1">
      <c r="B47" s="38"/>
      <c r="C47" s="32" t="s">
        <v>16</v>
      </c>
      <c r="D47" s="39"/>
      <c r="E47" s="39"/>
      <c r="F47" s="39"/>
      <c r="G47" s="39"/>
      <c r="H47" s="39"/>
      <c r="I47" s="136"/>
      <c r="J47" s="39"/>
      <c r="K47" s="39"/>
      <c r="L47" s="43"/>
    </row>
    <row r="48" s="1" customFormat="1" ht="16.5" customHeight="1">
      <c r="B48" s="38"/>
      <c r="C48" s="39"/>
      <c r="D48" s="39"/>
      <c r="E48" s="166" t="str">
        <f>E7</f>
        <v>ÚHERCE, výstavba kanalizace - NEUZNATELNÉ NÁKLADY, opr.15.4.2019</v>
      </c>
      <c r="F48" s="32"/>
      <c r="G48" s="32"/>
      <c r="H48" s="32"/>
      <c r="I48" s="136"/>
      <c r="J48" s="39"/>
      <c r="K48" s="39"/>
      <c r="L48" s="43"/>
    </row>
    <row r="49" s="1" customFormat="1" ht="12" customHeight="1">
      <c r="B49" s="38"/>
      <c r="C49" s="32" t="s">
        <v>109</v>
      </c>
      <c r="D49" s="39"/>
      <c r="E49" s="39"/>
      <c r="F49" s="39"/>
      <c r="G49" s="39"/>
      <c r="H49" s="39"/>
      <c r="I49" s="136"/>
      <c r="J49" s="39"/>
      <c r="K49" s="39"/>
      <c r="L49" s="43"/>
    </row>
    <row r="50" s="1" customFormat="1" ht="16.5" customHeight="1">
      <c r="B50" s="38"/>
      <c r="C50" s="39"/>
      <c r="D50" s="39"/>
      <c r="E50" s="68" t="str">
        <f>E9</f>
        <v>02 - SO 05 - Opravy vozovky KSÚS po dokončení stavby</v>
      </c>
      <c r="F50" s="39"/>
      <c r="G50" s="39"/>
      <c r="H50" s="39"/>
      <c r="I50" s="136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6"/>
      <c r="J51" s="39"/>
      <c r="K51" s="39"/>
      <c r="L51" s="43"/>
    </row>
    <row r="52" s="1" customFormat="1" ht="12" customHeight="1">
      <c r="B52" s="38"/>
      <c r="C52" s="32" t="s">
        <v>21</v>
      </c>
      <c r="D52" s="39"/>
      <c r="E52" s="39"/>
      <c r="F52" s="27" t="str">
        <f>F12</f>
        <v>Úherce</v>
      </c>
      <c r="G52" s="39"/>
      <c r="H52" s="39"/>
      <c r="I52" s="139" t="s">
        <v>23</v>
      </c>
      <c r="J52" s="71" t="str">
        <f>IF(J12="","",J12)</f>
        <v>18. 1. 2019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6"/>
      <c r="J53" s="39"/>
      <c r="K53" s="39"/>
      <c r="L53" s="43"/>
    </row>
    <row r="54" s="1" customFormat="1" ht="43.05" customHeight="1">
      <c r="B54" s="38"/>
      <c r="C54" s="32" t="s">
        <v>25</v>
      </c>
      <c r="D54" s="39"/>
      <c r="E54" s="39"/>
      <c r="F54" s="27" t="str">
        <f>E15</f>
        <v>VaK Mladá Boleslav, a.s.</v>
      </c>
      <c r="G54" s="39"/>
      <c r="H54" s="39"/>
      <c r="I54" s="139" t="s">
        <v>31</v>
      </c>
      <c r="J54" s="36" t="str">
        <f>E21</f>
        <v>Vodohospodářské inženýrské služby,a.s.</v>
      </c>
      <c r="K54" s="39"/>
      <c r="L54" s="43"/>
    </row>
    <row r="55" s="1" customFormat="1" ht="15.15" customHeight="1">
      <c r="B55" s="38"/>
      <c r="C55" s="32" t="s">
        <v>29</v>
      </c>
      <c r="D55" s="39"/>
      <c r="E55" s="39"/>
      <c r="F55" s="27" t="str">
        <f>IF(E18="","",E18)</f>
        <v>Vyplň údaj</v>
      </c>
      <c r="G55" s="39"/>
      <c r="H55" s="39"/>
      <c r="I55" s="139" t="s">
        <v>34</v>
      </c>
      <c r="J55" s="36" t="str">
        <f>E24</f>
        <v>Ing.Josef Němeček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6"/>
      <c r="J56" s="39"/>
      <c r="K56" s="39"/>
      <c r="L56" s="43"/>
    </row>
    <row r="57" s="1" customFormat="1" ht="29.28" customHeight="1">
      <c r="B57" s="38"/>
      <c r="C57" s="167" t="s">
        <v>112</v>
      </c>
      <c r="D57" s="168"/>
      <c r="E57" s="168"/>
      <c r="F57" s="168"/>
      <c r="G57" s="168"/>
      <c r="H57" s="168"/>
      <c r="I57" s="169"/>
      <c r="J57" s="170" t="s">
        <v>113</v>
      </c>
      <c r="K57" s="168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6"/>
      <c r="J58" s="39"/>
      <c r="K58" s="39"/>
      <c r="L58" s="43"/>
    </row>
    <row r="59" s="1" customFormat="1" ht="22.8" customHeight="1">
      <c r="B59" s="38"/>
      <c r="C59" s="171" t="s">
        <v>70</v>
      </c>
      <c r="D59" s="39"/>
      <c r="E59" s="39"/>
      <c r="F59" s="39"/>
      <c r="G59" s="39"/>
      <c r="H59" s="39"/>
      <c r="I59" s="136"/>
      <c r="J59" s="101">
        <f>J83</f>
        <v>0</v>
      </c>
      <c r="K59" s="39"/>
      <c r="L59" s="43"/>
      <c r="AU59" s="17" t="s">
        <v>114</v>
      </c>
    </row>
    <row r="60" s="8" customFormat="1" ht="24.96" customHeight="1">
      <c r="B60" s="172"/>
      <c r="C60" s="173"/>
      <c r="D60" s="174" t="s">
        <v>115</v>
      </c>
      <c r="E60" s="175"/>
      <c r="F60" s="175"/>
      <c r="G60" s="175"/>
      <c r="H60" s="175"/>
      <c r="I60" s="176"/>
      <c r="J60" s="177">
        <f>J84</f>
        <v>0</v>
      </c>
      <c r="K60" s="173"/>
      <c r="L60" s="178"/>
    </row>
    <row r="61" s="9" customFormat="1" ht="19.92" customHeight="1">
      <c r="B61" s="179"/>
      <c r="C61" s="180"/>
      <c r="D61" s="181" t="s">
        <v>116</v>
      </c>
      <c r="E61" s="182"/>
      <c r="F61" s="182"/>
      <c r="G61" s="182"/>
      <c r="H61" s="182"/>
      <c r="I61" s="183"/>
      <c r="J61" s="184">
        <f>J85</f>
        <v>0</v>
      </c>
      <c r="K61" s="180"/>
      <c r="L61" s="185"/>
    </row>
    <row r="62" s="9" customFormat="1" ht="19.92" customHeight="1">
      <c r="B62" s="179"/>
      <c r="C62" s="180"/>
      <c r="D62" s="181" t="s">
        <v>306</v>
      </c>
      <c r="E62" s="182"/>
      <c r="F62" s="182"/>
      <c r="G62" s="182"/>
      <c r="H62" s="182"/>
      <c r="I62" s="183"/>
      <c r="J62" s="184">
        <f>J103</f>
        <v>0</v>
      </c>
      <c r="K62" s="180"/>
      <c r="L62" s="185"/>
    </row>
    <row r="63" s="9" customFormat="1" ht="19.92" customHeight="1">
      <c r="B63" s="179"/>
      <c r="C63" s="180"/>
      <c r="D63" s="181" t="s">
        <v>307</v>
      </c>
      <c r="E63" s="182"/>
      <c r="F63" s="182"/>
      <c r="G63" s="182"/>
      <c r="H63" s="182"/>
      <c r="I63" s="183"/>
      <c r="J63" s="184">
        <f>J121</f>
        <v>0</v>
      </c>
      <c r="K63" s="180"/>
      <c r="L63" s="185"/>
    </row>
    <row r="64" s="1" customFormat="1" ht="21.84" customHeight="1">
      <c r="B64" s="38"/>
      <c r="C64" s="39"/>
      <c r="D64" s="39"/>
      <c r="E64" s="39"/>
      <c r="F64" s="39"/>
      <c r="G64" s="39"/>
      <c r="H64" s="39"/>
      <c r="I64" s="136"/>
      <c r="J64" s="39"/>
      <c r="K64" s="39"/>
      <c r="L64" s="43"/>
    </row>
    <row r="65" s="1" customFormat="1" ht="6.96" customHeight="1">
      <c r="B65" s="58"/>
      <c r="C65" s="59"/>
      <c r="D65" s="59"/>
      <c r="E65" s="59"/>
      <c r="F65" s="59"/>
      <c r="G65" s="59"/>
      <c r="H65" s="59"/>
      <c r="I65" s="162"/>
      <c r="J65" s="59"/>
      <c r="K65" s="59"/>
      <c r="L65" s="43"/>
    </row>
    <row r="69" s="1" customFormat="1" ht="6.96" customHeight="1">
      <c r="B69" s="60"/>
      <c r="C69" s="61"/>
      <c r="D69" s="61"/>
      <c r="E69" s="61"/>
      <c r="F69" s="61"/>
      <c r="G69" s="61"/>
      <c r="H69" s="61"/>
      <c r="I69" s="165"/>
      <c r="J69" s="61"/>
      <c r="K69" s="61"/>
      <c r="L69" s="43"/>
    </row>
    <row r="70" s="1" customFormat="1" ht="24.96" customHeight="1">
      <c r="B70" s="38"/>
      <c r="C70" s="23" t="s">
        <v>121</v>
      </c>
      <c r="D70" s="39"/>
      <c r="E70" s="39"/>
      <c r="F70" s="39"/>
      <c r="G70" s="39"/>
      <c r="H70" s="39"/>
      <c r="I70" s="136"/>
      <c r="J70" s="39"/>
      <c r="K70" s="39"/>
      <c r="L70" s="43"/>
    </row>
    <row r="71" s="1" customFormat="1" ht="6.96" customHeight="1">
      <c r="B71" s="38"/>
      <c r="C71" s="39"/>
      <c r="D71" s="39"/>
      <c r="E71" s="39"/>
      <c r="F71" s="39"/>
      <c r="G71" s="39"/>
      <c r="H71" s="39"/>
      <c r="I71" s="136"/>
      <c r="J71" s="39"/>
      <c r="K71" s="39"/>
      <c r="L71" s="43"/>
    </row>
    <row r="72" s="1" customFormat="1" ht="12" customHeight="1">
      <c r="B72" s="38"/>
      <c r="C72" s="32" t="s">
        <v>16</v>
      </c>
      <c r="D72" s="39"/>
      <c r="E72" s="39"/>
      <c r="F72" s="39"/>
      <c r="G72" s="39"/>
      <c r="H72" s="39"/>
      <c r="I72" s="136"/>
      <c r="J72" s="39"/>
      <c r="K72" s="39"/>
      <c r="L72" s="43"/>
    </row>
    <row r="73" s="1" customFormat="1" ht="16.5" customHeight="1">
      <c r="B73" s="38"/>
      <c r="C73" s="39"/>
      <c r="D73" s="39"/>
      <c r="E73" s="166" t="str">
        <f>E7</f>
        <v>ÚHERCE, výstavba kanalizace - NEUZNATELNÉ NÁKLADY, opr.15.4.2019</v>
      </c>
      <c r="F73" s="32"/>
      <c r="G73" s="32"/>
      <c r="H73" s="32"/>
      <c r="I73" s="136"/>
      <c r="J73" s="39"/>
      <c r="K73" s="39"/>
      <c r="L73" s="43"/>
    </row>
    <row r="74" s="1" customFormat="1" ht="12" customHeight="1">
      <c r="B74" s="38"/>
      <c r="C74" s="32" t="s">
        <v>109</v>
      </c>
      <c r="D74" s="39"/>
      <c r="E74" s="39"/>
      <c r="F74" s="39"/>
      <c r="G74" s="39"/>
      <c r="H74" s="39"/>
      <c r="I74" s="136"/>
      <c r="J74" s="39"/>
      <c r="K74" s="39"/>
      <c r="L74" s="43"/>
    </row>
    <row r="75" s="1" customFormat="1" ht="16.5" customHeight="1">
      <c r="B75" s="38"/>
      <c r="C75" s="39"/>
      <c r="D75" s="39"/>
      <c r="E75" s="68" t="str">
        <f>E9</f>
        <v>02 - SO 05 - Opravy vozovky KSÚS po dokončení stavby</v>
      </c>
      <c r="F75" s="39"/>
      <c r="G75" s="39"/>
      <c r="H75" s="39"/>
      <c r="I75" s="136"/>
      <c r="J75" s="39"/>
      <c r="K75" s="39"/>
      <c r="L75" s="43"/>
    </row>
    <row r="76" s="1" customFormat="1" ht="6.96" customHeight="1">
      <c r="B76" s="38"/>
      <c r="C76" s="39"/>
      <c r="D76" s="39"/>
      <c r="E76" s="39"/>
      <c r="F76" s="39"/>
      <c r="G76" s="39"/>
      <c r="H76" s="39"/>
      <c r="I76" s="136"/>
      <c r="J76" s="39"/>
      <c r="K76" s="39"/>
      <c r="L76" s="43"/>
    </row>
    <row r="77" s="1" customFormat="1" ht="12" customHeight="1">
      <c r="B77" s="38"/>
      <c r="C77" s="32" t="s">
        <v>21</v>
      </c>
      <c r="D77" s="39"/>
      <c r="E77" s="39"/>
      <c r="F77" s="27" t="str">
        <f>F12</f>
        <v>Úherce</v>
      </c>
      <c r="G77" s="39"/>
      <c r="H77" s="39"/>
      <c r="I77" s="139" t="s">
        <v>23</v>
      </c>
      <c r="J77" s="71" t="str">
        <f>IF(J12="","",J12)</f>
        <v>18. 1. 2019</v>
      </c>
      <c r="K77" s="39"/>
      <c r="L77" s="43"/>
    </row>
    <row r="78" s="1" customFormat="1" ht="6.96" customHeight="1">
      <c r="B78" s="38"/>
      <c r="C78" s="39"/>
      <c r="D78" s="39"/>
      <c r="E78" s="39"/>
      <c r="F78" s="39"/>
      <c r="G78" s="39"/>
      <c r="H78" s="39"/>
      <c r="I78" s="136"/>
      <c r="J78" s="39"/>
      <c r="K78" s="39"/>
      <c r="L78" s="43"/>
    </row>
    <row r="79" s="1" customFormat="1" ht="43.05" customHeight="1">
      <c r="B79" s="38"/>
      <c r="C79" s="32" t="s">
        <v>25</v>
      </c>
      <c r="D79" s="39"/>
      <c r="E79" s="39"/>
      <c r="F79" s="27" t="str">
        <f>E15</f>
        <v>VaK Mladá Boleslav, a.s.</v>
      </c>
      <c r="G79" s="39"/>
      <c r="H79" s="39"/>
      <c r="I79" s="139" t="s">
        <v>31</v>
      </c>
      <c r="J79" s="36" t="str">
        <f>E21</f>
        <v>Vodohospodářské inženýrské služby,a.s.</v>
      </c>
      <c r="K79" s="39"/>
      <c r="L79" s="43"/>
    </row>
    <row r="80" s="1" customFormat="1" ht="15.15" customHeight="1">
      <c r="B80" s="38"/>
      <c r="C80" s="32" t="s">
        <v>29</v>
      </c>
      <c r="D80" s="39"/>
      <c r="E80" s="39"/>
      <c r="F80" s="27" t="str">
        <f>IF(E18="","",E18)</f>
        <v>Vyplň údaj</v>
      </c>
      <c r="G80" s="39"/>
      <c r="H80" s="39"/>
      <c r="I80" s="139" t="s">
        <v>34</v>
      </c>
      <c r="J80" s="36" t="str">
        <f>E24</f>
        <v>Ing.Josef Němeček</v>
      </c>
      <c r="K80" s="39"/>
      <c r="L80" s="43"/>
    </row>
    <row r="81" s="1" customFormat="1" ht="10.32" customHeight="1">
      <c r="B81" s="38"/>
      <c r="C81" s="39"/>
      <c r="D81" s="39"/>
      <c r="E81" s="39"/>
      <c r="F81" s="39"/>
      <c r="G81" s="39"/>
      <c r="H81" s="39"/>
      <c r="I81" s="136"/>
      <c r="J81" s="39"/>
      <c r="K81" s="39"/>
      <c r="L81" s="43"/>
    </row>
    <row r="82" s="10" customFormat="1" ht="29.28" customHeight="1">
      <c r="B82" s="186"/>
      <c r="C82" s="187" t="s">
        <v>122</v>
      </c>
      <c r="D82" s="188" t="s">
        <v>57</v>
      </c>
      <c r="E82" s="188" t="s">
        <v>53</v>
      </c>
      <c r="F82" s="188" t="s">
        <v>54</v>
      </c>
      <c r="G82" s="188" t="s">
        <v>123</v>
      </c>
      <c r="H82" s="188" t="s">
        <v>124</v>
      </c>
      <c r="I82" s="189" t="s">
        <v>125</v>
      </c>
      <c r="J82" s="188" t="s">
        <v>113</v>
      </c>
      <c r="K82" s="190" t="s">
        <v>126</v>
      </c>
      <c r="L82" s="191"/>
      <c r="M82" s="91" t="s">
        <v>19</v>
      </c>
      <c r="N82" s="92" t="s">
        <v>42</v>
      </c>
      <c r="O82" s="92" t="s">
        <v>127</v>
      </c>
      <c r="P82" s="92" t="s">
        <v>128</v>
      </c>
      <c r="Q82" s="92" t="s">
        <v>129</v>
      </c>
      <c r="R82" s="92" t="s">
        <v>130</v>
      </c>
      <c r="S82" s="92" t="s">
        <v>131</v>
      </c>
      <c r="T82" s="93" t="s">
        <v>132</v>
      </c>
    </row>
    <row r="83" s="1" customFormat="1" ht="22.8" customHeight="1">
      <c r="B83" s="38"/>
      <c r="C83" s="98" t="s">
        <v>133</v>
      </c>
      <c r="D83" s="39"/>
      <c r="E83" s="39"/>
      <c r="F83" s="39"/>
      <c r="G83" s="39"/>
      <c r="H83" s="39"/>
      <c r="I83" s="136"/>
      <c r="J83" s="192">
        <f>BK83</f>
        <v>0</v>
      </c>
      <c r="K83" s="39"/>
      <c r="L83" s="43"/>
      <c r="M83" s="94"/>
      <c r="N83" s="95"/>
      <c r="O83" s="95"/>
      <c r="P83" s="193">
        <f>P84</f>
        <v>0</v>
      </c>
      <c r="Q83" s="95"/>
      <c r="R83" s="193">
        <f>R84</f>
        <v>20.509400800000002</v>
      </c>
      <c r="S83" s="95"/>
      <c r="T83" s="194">
        <f>T84</f>
        <v>462.18367999999998</v>
      </c>
      <c r="AT83" s="17" t="s">
        <v>71</v>
      </c>
      <c r="AU83" s="17" t="s">
        <v>114</v>
      </c>
      <c r="BK83" s="195">
        <f>BK84</f>
        <v>0</v>
      </c>
    </row>
    <row r="84" s="11" customFormat="1" ht="25.92" customHeight="1">
      <c r="B84" s="196"/>
      <c r="C84" s="197"/>
      <c r="D84" s="198" t="s">
        <v>71</v>
      </c>
      <c r="E84" s="199" t="s">
        <v>134</v>
      </c>
      <c r="F84" s="199" t="s">
        <v>135</v>
      </c>
      <c r="G84" s="197"/>
      <c r="H84" s="197"/>
      <c r="I84" s="200"/>
      <c r="J84" s="201">
        <f>BK84</f>
        <v>0</v>
      </c>
      <c r="K84" s="197"/>
      <c r="L84" s="202"/>
      <c r="M84" s="203"/>
      <c r="N84" s="204"/>
      <c r="O84" s="204"/>
      <c r="P84" s="205">
        <f>P85+P103+P121</f>
        <v>0</v>
      </c>
      <c r="Q84" s="204"/>
      <c r="R84" s="205">
        <f>R85+R103+R121</f>
        <v>20.509400800000002</v>
      </c>
      <c r="S84" s="204"/>
      <c r="T84" s="206">
        <f>T85+T103+T121</f>
        <v>462.18367999999998</v>
      </c>
      <c r="AR84" s="207" t="s">
        <v>80</v>
      </c>
      <c r="AT84" s="208" t="s">
        <v>71</v>
      </c>
      <c r="AU84" s="208" t="s">
        <v>72</v>
      </c>
      <c r="AY84" s="207" t="s">
        <v>136</v>
      </c>
      <c r="BK84" s="209">
        <f>BK85+BK103+BK121</f>
        <v>0</v>
      </c>
    </row>
    <row r="85" s="11" customFormat="1" ht="22.8" customHeight="1">
      <c r="B85" s="196"/>
      <c r="C85" s="197"/>
      <c r="D85" s="198" t="s">
        <v>71</v>
      </c>
      <c r="E85" s="210" t="s">
        <v>80</v>
      </c>
      <c r="F85" s="210" t="s">
        <v>137</v>
      </c>
      <c r="G85" s="197"/>
      <c r="H85" s="197"/>
      <c r="I85" s="200"/>
      <c r="J85" s="211">
        <f>BK85</f>
        <v>0</v>
      </c>
      <c r="K85" s="197"/>
      <c r="L85" s="202"/>
      <c r="M85" s="203"/>
      <c r="N85" s="204"/>
      <c r="O85" s="204"/>
      <c r="P85" s="205">
        <f>SUM(P86:P102)</f>
        <v>0</v>
      </c>
      <c r="Q85" s="204"/>
      <c r="R85" s="205">
        <f>SUM(R86:R102)</f>
        <v>0.2527567</v>
      </c>
      <c r="S85" s="204"/>
      <c r="T85" s="206">
        <f>SUM(T86:T102)</f>
        <v>462.18367999999998</v>
      </c>
      <c r="AR85" s="207" t="s">
        <v>80</v>
      </c>
      <c r="AT85" s="208" t="s">
        <v>71</v>
      </c>
      <c r="AU85" s="208" t="s">
        <v>80</v>
      </c>
      <c r="AY85" s="207" t="s">
        <v>136</v>
      </c>
      <c r="BK85" s="209">
        <f>SUM(BK86:BK102)</f>
        <v>0</v>
      </c>
    </row>
    <row r="86" s="1" customFormat="1" ht="48" customHeight="1">
      <c r="B86" s="38"/>
      <c r="C86" s="212" t="s">
        <v>142</v>
      </c>
      <c r="D86" s="212" t="s">
        <v>138</v>
      </c>
      <c r="E86" s="213" t="s">
        <v>308</v>
      </c>
      <c r="F86" s="214" t="s">
        <v>309</v>
      </c>
      <c r="G86" s="215" t="s">
        <v>171</v>
      </c>
      <c r="H86" s="216">
        <v>3610.8099999999999</v>
      </c>
      <c r="I86" s="217"/>
      <c r="J86" s="218">
        <f>ROUND(I86*H86,2)</f>
        <v>0</v>
      </c>
      <c r="K86" s="214" t="s">
        <v>141</v>
      </c>
      <c r="L86" s="43"/>
      <c r="M86" s="219" t="s">
        <v>19</v>
      </c>
      <c r="N86" s="220" t="s">
        <v>43</v>
      </c>
      <c r="O86" s="83"/>
      <c r="P86" s="221">
        <f>O86*H86</f>
        <v>0</v>
      </c>
      <c r="Q86" s="221">
        <v>6.9999999999999994E-05</v>
      </c>
      <c r="R86" s="221">
        <f>Q86*H86</f>
        <v>0.2527567</v>
      </c>
      <c r="S86" s="221">
        <v>0.128</v>
      </c>
      <c r="T86" s="222">
        <f>S86*H86</f>
        <v>462.18367999999998</v>
      </c>
      <c r="AR86" s="223" t="s">
        <v>142</v>
      </c>
      <c r="AT86" s="223" t="s">
        <v>138</v>
      </c>
      <c r="AU86" s="223" t="s">
        <v>82</v>
      </c>
      <c r="AY86" s="17" t="s">
        <v>136</v>
      </c>
      <c r="BE86" s="224">
        <f>IF(N86="základní",J86,0)</f>
        <v>0</v>
      </c>
      <c r="BF86" s="224">
        <f>IF(N86="snížená",J86,0)</f>
        <v>0</v>
      </c>
      <c r="BG86" s="224">
        <f>IF(N86="zákl. přenesená",J86,0)</f>
        <v>0</v>
      </c>
      <c r="BH86" s="224">
        <f>IF(N86="sníž. přenesená",J86,0)</f>
        <v>0</v>
      </c>
      <c r="BI86" s="224">
        <f>IF(N86="nulová",J86,0)</f>
        <v>0</v>
      </c>
      <c r="BJ86" s="17" t="s">
        <v>80</v>
      </c>
      <c r="BK86" s="224">
        <f>ROUND(I86*H86,2)</f>
        <v>0</v>
      </c>
      <c r="BL86" s="17" t="s">
        <v>142</v>
      </c>
      <c r="BM86" s="223" t="s">
        <v>310</v>
      </c>
    </row>
    <row r="87" s="14" customFormat="1">
      <c r="B87" s="248"/>
      <c r="C87" s="249"/>
      <c r="D87" s="227" t="s">
        <v>144</v>
      </c>
      <c r="E87" s="250" t="s">
        <v>19</v>
      </c>
      <c r="F87" s="251" t="s">
        <v>311</v>
      </c>
      <c r="G87" s="249"/>
      <c r="H87" s="250" t="s">
        <v>19</v>
      </c>
      <c r="I87" s="252"/>
      <c r="J87" s="249"/>
      <c r="K87" s="249"/>
      <c r="L87" s="253"/>
      <c r="M87" s="254"/>
      <c r="N87" s="255"/>
      <c r="O87" s="255"/>
      <c r="P87" s="255"/>
      <c r="Q87" s="255"/>
      <c r="R87" s="255"/>
      <c r="S87" s="255"/>
      <c r="T87" s="256"/>
      <c r="AT87" s="257" t="s">
        <v>144</v>
      </c>
      <c r="AU87" s="257" t="s">
        <v>82</v>
      </c>
      <c r="AV87" s="14" t="s">
        <v>80</v>
      </c>
      <c r="AW87" s="14" t="s">
        <v>33</v>
      </c>
      <c r="AX87" s="14" t="s">
        <v>72</v>
      </c>
      <c r="AY87" s="257" t="s">
        <v>136</v>
      </c>
    </row>
    <row r="88" s="12" customFormat="1">
      <c r="B88" s="225"/>
      <c r="C88" s="226"/>
      <c r="D88" s="227" t="s">
        <v>144</v>
      </c>
      <c r="E88" s="228" t="s">
        <v>19</v>
      </c>
      <c r="F88" s="229" t="s">
        <v>312</v>
      </c>
      <c r="G88" s="226"/>
      <c r="H88" s="230">
        <v>297.22399999999999</v>
      </c>
      <c r="I88" s="231"/>
      <c r="J88" s="226"/>
      <c r="K88" s="226"/>
      <c r="L88" s="232"/>
      <c r="M88" s="233"/>
      <c r="N88" s="234"/>
      <c r="O88" s="234"/>
      <c r="P88" s="234"/>
      <c r="Q88" s="234"/>
      <c r="R88" s="234"/>
      <c r="S88" s="234"/>
      <c r="T88" s="235"/>
      <c r="AT88" s="236" t="s">
        <v>144</v>
      </c>
      <c r="AU88" s="236" t="s">
        <v>82</v>
      </c>
      <c r="AV88" s="12" t="s">
        <v>82</v>
      </c>
      <c r="AW88" s="12" t="s">
        <v>33</v>
      </c>
      <c r="AX88" s="12" t="s">
        <v>72</v>
      </c>
      <c r="AY88" s="236" t="s">
        <v>136</v>
      </c>
    </row>
    <row r="89" s="12" customFormat="1">
      <c r="B89" s="225"/>
      <c r="C89" s="226"/>
      <c r="D89" s="227" t="s">
        <v>144</v>
      </c>
      <c r="E89" s="228" t="s">
        <v>19</v>
      </c>
      <c r="F89" s="229" t="s">
        <v>313</v>
      </c>
      <c r="G89" s="226"/>
      <c r="H89" s="230">
        <v>30.922999999999998</v>
      </c>
      <c r="I89" s="231"/>
      <c r="J89" s="226"/>
      <c r="K89" s="226"/>
      <c r="L89" s="232"/>
      <c r="M89" s="233"/>
      <c r="N89" s="234"/>
      <c r="O89" s="234"/>
      <c r="P89" s="234"/>
      <c r="Q89" s="234"/>
      <c r="R89" s="234"/>
      <c r="S89" s="234"/>
      <c r="T89" s="235"/>
      <c r="AT89" s="236" t="s">
        <v>144</v>
      </c>
      <c r="AU89" s="236" t="s">
        <v>82</v>
      </c>
      <c r="AV89" s="12" t="s">
        <v>82</v>
      </c>
      <c r="AW89" s="12" t="s">
        <v>33</v>
      </c>
      <c r="AX89" s="12" t="s">
        <v>72</v>
      </c>
      <c r="AY89" s="236" t="s">
        <v>136</v>
      </c>
    </row>
    <row r="90" s="12" customFormat="1">
      <c r="B90" s="225"/>
      <c r="C90" s="226"/>
      <c r="D90" s="227" t="s">
        <v>144</v>
      </c>
      <c r="E90" s="228" t="s">
        <v>19</v>
      </c>
      <c r="F90" s="229" t="s">
        <v>314</v>
      </c>
      <c r="G90" s="226"/>
      <c r="H90" s="230">
        <v>1519.664</v>
      </c>
      <c r="I90" s="231"/>
      <c r="J90" s="226"/>
      <c r="K90" s="226"/>
      <c r="L90" s="232"/>
      <c r="M90" s="233"/>
      <c r="N90" s="234"/>
      <c r="O90" s="234"/>
      <c r="P90" s="234"/>
      <c r="Q90" s="234"/>
      <c r="R90" s="234"/>
      <c r="S90" s="234"/>
      <c r="T90" s="235"/>
      <c r="AT90" s="236" t="s">
        <v>144</v>
      </c>
      <c r="AU90" s="236" t="s">
        <v>82</v>
      </c>
      <c r="AV90" s="12" t="s">
        <v>82</v>
      </c>
      <c r="AW90" s="12" t="s">
        <v>33</v>
      </c>
      <c r="AX90" s="12" t="s">
        <v>72</v>
      </c>
      <c r="AY90" s="236" t="s">
        <v>136</v>
      </c>
    </row>
    <row r="91" s="12" customFormat="1">
      <c r="B91" s="225"/>
      <c r="C91" s="226"/>
      <c r="D91" s="227" t="s">
        <v>144</v>
      </c>
      <c r="E91" s="228" t="s">
        <v>19</v>
      </c>
      <c r="F91" s="229" t="s">
        <v>315</v>
      </c>
      <c r="G91" s="226"/>
      <c r="H91" s="230">
        <v>14.279999999999999</v>
      </c>
      <c r="I91" s="231"/>
      <c r="J91" s="226"/>
      <c r="K91" s="226"/>
      <c r="L91" s="232"/>
      <c r="M91" s="233"/>
      <c r="N91" s="234"/>
      <c r="O91" s="234"/>
      <c r="P91" s="234"/>
      <c r="Q91" s="234"/>
      <c r="R91" s="234"/>
      <c r="S91" s="234"/>
      <c r="T91" s="235"/>
      <c r="AT91" s="236" t="s">
        <v>144</v>
      </c>
      <c r="AU91" s="236" t="s">
        <v>82</v>
      </c>
      <c r="AV91" s="12" t="s">
        <v>82</v>
      </c>
      <c r="AW91" s="12" t="s">
        <v>33</v>
      </c>
      <c r="AX91" s="12" t="s">
        <v>72</v>
      </c>
      <c r="AY91" s="236" t="s">
        <v>136</v>
      </c>
    </row>
    <row r="92" s="12" customFormat="1">
      <c r="B92" s="225"/>
      <c r="C92" s="226"/>
      <c r="D92" s="227" t="s">
        <v>144</v>
      </c>
      <c r="E92" s="228" t="s">
        <v>19</v>
      </c>
      <c r="F92" s="229" t="s">
        <v>316</v>
      </c>
      <c r="G92" s="226"/>
      <c r="H92" s="230">
        <v>11.220000000000001</v>
      </c>
      <c r="I92" s="231"/>
      <c r="J92" s="226"/>
      <c r="K92" s="226"/>
      <c r="L92" s="232"/>
      <c r="M92" s="233"/>
      <c r="N92" s="234"/>
      <c r="O92" s="234"/>
      <c r="P92" s="234"/>
      <c r="Q92" s="234"/>
      <c r="R92" s="234"/>
      <c r="S92" s="234"/>
      <c r="T92" s="235"/>
      <c r="AT92" s="236" t="s">
        <v>144</v>
      </c>
      <c r="AU92" s="236" t="s">
        <v>82</v>
      </c>
      <c r="AV92" s="12" t="s">
        <v>82</v>
      </c>
      <c r="AW92" s="12" t="s">
        <v>33</v>
      </c>
      <c r="AX92" s="12" t="s">
        <v>72</v>
      </c>
      <c r="AY92" s="236" t="s">
        <v>136</v>
      </c>
    </row>
    <row r="93" s="12" customFormat="1">
      <c r="B93" s="225"/>
      <c r="C93" s="226"/>
      <c r="D93" s="227" t="s">
        <v>144</v>
      </c>
      <c r="E93" s="228" t="s">
        <v>19</v>
      </c>
      <c r="F93" s="229" t="s">
        <v>317</v>
      </c>
      <c r="G93" s="226"/>
      <c r="H93" s="230">
        <v>26.826000000000001</v>
      </c>
      <c r="I93" s="231"/>
      <c r="J93" s="226"/>
      <c r="K93" s="226"/>
      <c r="L93" s="232"/>
      <c r="M93" s="233"/>
      <c r="N93" s="234"/>
      <c r="O93" s="234"/>
      <c r="P93" s="234"/>
      <c r="Q93" s="234"/>
      <c r="R93" s="234"/>
      <c r="S93" s="234"/>
      <c r="T93" s="235"/>
      <c r="AT93" s="236" t="s">
        <v>144</v>
      </c>
      <c r="AU93" s="236" t="s">
        <v>82</v>
      </c>
      <c r="AV93" s="12" t="s">
        <v>82</v>
      </c>
      <c r="AW93" s="12" t="s">
        <v>33</v>
      </c>
      <c r="AX93" s="12" t="s">
        <v>72</v>
      </c>
      <c r="AY93" s="236" t="s">
        <v>136</v>
      </c>
    </row>
    <row r="94" s="12" customFormat="1">
      <c r="B94" s="225"/>
      <c r="C94" s="226"/>
      <c r="D94" s="227" t="s">
        <v>144</v>
      </c>
      <c r="E94" s="228" t="s">
        <v>19</v>
      </c>
      <c r="F94" s="229" t="s">
        <v>318</v>
      </c>
      <c r="G94" s="226"/>
      <c r="H94" s="230">
        <v>18.699999999999999</v>
      </c>
      <c r="I94" s="231"/>
      <c r="J94" s="226"/>
      <c r="K94" s="226"/>
      <c r="L94" s="232"/>
      <c r="M94" s="233"/>
      <c r="N94" s="234"/>
      <c r="O94" s="234"/>
      <c r="P94" s="234"/>
      <c r="Q94" s="234"/>
      <c r="R94" s="234"/>
      <c r="S94" s="234"/>
      <c r="T94" s="235"/>
      <c r="AT94" s="236" t="s">
        <v>144</v>
      </c>
      <c r="AU94" s="236" t="s">
        <v>82</v>
      </c>
      <c r="AV94" s="12" t="s">
        <v>82</v>
      </c>
      <c r="AW94" s="12" t="s">
        <v>33</v>
      </c>
      <c r="AX94" s="12" t="s">
        <v>72</v>
      </c>
      <c r="AY94" s="236" t="s">
        <v>136</v>
      </c>
    </row>
    <row r="95" s="12" customFormat="1">
      <c r="B95" s="225"/>
      <c r="C95" s="226"/>
      <c r="D95" s="227" t="s">
        <v>144</v>
      </c>
      <c r="E95" s="228" t="s">
        <v>19</v>
      </c>
      <c r="F95" s="229" t="s">
        <v>319</v>
      </c>
      <c r="G95" s="226"/>
      <c r="H95" s="230">
        <v>435.70999999999998</v>
      </c>
      <c r="I95" s="231"/>
      <c r="J95" s="226"/>
      <c r="K95" s="226"/>
      <c r="L95" s="232"/>
      <c r="M95" s="233"/>
      <c r="N95" s="234"/>
      <c r="O95" s="234"/>
      <c r="P95" s="234"/>
      <c r="Q95" s="234"/>
      <c r="R95" s="234"/>
      <c r="S95" s="234"/>
      <c r="T95" s="235"/>
      <c r="AT95" s="236" t="s">
        <v>144</v>
      </c>
      <c r="AU95" s="236" t="s">
        <v>82</v>
      </c>
      <c r="AV95" s="12" t="s">
        <v>82</v>
      </c>
      <c r="AW95" s="12" t="s">
        <v>33</v>
      </c>
      <c r="AX95" s="12" t="s">
        <v>72</v>
      </c>
      <c r="AY95" s="236" t="s">
        <v>136</v>
      </c>
    </row>
    <row r="96" s="12" customFormat="1">
      <c r="B96" s="225"/>
      <c r="C96" s="226"/>
      <c r="D96" s="227" t="s">
        <v>144</v>
      </c>
      <c r="E96" s="228" t="s">
        <v>19</v>
      </c>
      <c r="F96" s="229" t="s">
        <v>320</v>
      </c>
      <c r="G96" s="226"/>
      <c r="H96" s="230">
        <v>32.844000000000001</v>
      </c>
      <c r="I96" s="231"/>
      <c r="J96" s="226"/>
      <c r="K96" s="226"/>
      <c r="L96" s="232"/>
      <c r="M96" s="233"/>
      <c r="N96" s="234"/>
      <c r="O96" s="234"/>
      <c r="P96" s="234"/>
      <c r="Q96" s="234"/>
      <c r="R96" s="234"/>
      <c r="S96" s="234"/>
      <c r="T96" s="235"/>
      <c r="AT96" s="236" t="s">
        <v>144</v>
      </c>
      <c r="AU96" s="236" t="s">
        <v>82</v>
      </c>
      <c r="AV96" s="12" t="s">
        <v>82</v>
      </c>
      <c r="AW96" s="12" t="s">
        <v>33</v>
      </c>
      <c r="AX96" s="12" t="s">
        <v>72</v>
      </c>
      <c r="AY96" s="236" t="s">
        <v>136</v>
      </c>
    </row>
    <row r="97" s="12" customFormat="1">
      <c r="B97" s="225"/>
      <c r="C97" s="226"/>
      <c r="D97" s="227" t="s">
        <v>144</v>
      </c>
      <c r="E97" s="228" t="s">
        <v>19</v>
      </c>
      <c r="F97" s="229" t="s">
        <v>321</v>
      </c>
      <c r="G97" s="226"/>
      <c r="H97" s="230">
        <v>35.665999999999997</v>
      </c>
      <c r="I97" s="231"/>
      <c r="J97" s="226"/>
      <c r="K97" s="226"/>
      <c r="L97" s="232"/>
      <c r="M97" s="233"/>
      <c r="N97" s="234"/>
      <c r="O97" s="234"/>
      <c r="P97" s="234"/>
      <c r="Q97" s="234"/>
      <c r="R97" s="234"/>
      <c r="S97" s="234"/>
      <c r="T97" s="235"/>
      <c r="AT97" s="236" t="s">
        <v>144</v>
      </c>
      <c r="AU97" s="236" t="s">
        <v>82</v>
      </c>
      <c r="AV97" s="12" t="s">
        <v>82</v>
      </c>
      <c r="AW97" s="12" t="s">
        <v>33</v>
      </c>
      <c r="AX97" s="12" t="s">
        <v>72</v>
      </c>
      <c r="AY97" s="236" t="s">
        <v>136</v>
      </c>
    </row>
    <row r="98" s="12" customFormat="1">
      <c r="B98" s="225"/>
      <c r="C98" s="226"/>
      <c r="D98" s="227" t="s">
        <v>144</v>
      </c>
      <c r="E98" s="228" t="s">
        <v>19</v>
      </c>
      <c r="F98" s="229" t="s">
        <v>322</v>
      </c>
      <c r="G98" s="226"/>
      <c r="H98" s="230">
        <v>146.06100000000001</v>
      </c>
      <c r="I98" s="231"/>
      <c r="J98" s="226"/>
      <c r="K98" s="226"/>
      <c r="L98" s="232"/>
      <c r="M98" s="233"/>
      <c r="N98" s="234"/>
      <c r="O98" s="234"/>
      <c r="P98" s="234"/>
      <c r="Q98" s="234"/>
      <c r="R98" s="234"/>
      <c r="S98" s="234"/>
      <c r="T98" s="235"/>
      <c r="AT98" s="236" t="s">
        <v>144</v>
      </c>
      <c r="AU98" s="236" t="s">
        <v>82</v>
      </c>
      <c r="AV98" s="12" t="s">
        <v>82</v>
      </c>
      <c r="AW98" s="12" t="s">
        <v>33</v>
      </c>
      <c r="AX98" s="12" t="s">
        <v>72</v>
      </c>
      <c r="AY98" s="236" t="s">
        <v>136</v>
      </c>
    </row>
    <row r="99" s="12" customFormat="1">
      <c r="B99" s="225"/>
      <c r="C99" s="226"/>
      <c r="D99" s="227" t="s">
        <v>144</v>
      </c>
      <c r="E99" s="228" t="s">
        <v>19</v>
      </c>
      <c r="F99" s="229" t="s">
        <v>323</v>
      </c>
      <c r="G99" s="226"/>
      <c r="H99" s="230">
        <v>5.4400000000000004</v>
      </c>
      <c r="I99" s="231"/>
      <c r="J99" s="226"/>
      <c r="K99" s="226"/>
      <c r="L99" s="232"/>
      <c r="M99" s="233"/>
      <c r="N99" s="234"/>
      <c r="O99" s="234"/>
      <c r="P99" s="234"/>
      <c r="Q99" s="234"/>
      <c r="R99" s="234"/>
      <c r="S99" s="234"/>
      <c r="T99" s="235"/>
      <c r="AT99" s="236" t="s">
        <v>144</v>
      </c>
      <c r="AU99" s="236" t="s">
        <v>82</v>
      </c>
      <c r="AV99" s="12" t="s">
        <v>82</v>
      </c>
      <c r="AW99" s="12" t="s">
        <v>33</v>
      </c>
      <c r="AX99" s="12" t="s">
        <v>72</v>
      </c>
      <c r="AY99" s="236" t="s">
        <v>136</v>
      </c>
    </row>
    <row r="100" s="12" customFormat="1">
      <c r="B100" s="225"/>
      <c r="C100" s="226"/>
      <c r="D100" s="227" t="s">
        <v>144</v>
      </c>
      <c r="E100" s="228" t="s">
        <v>19</v>
      </c>
      <c r="F100" s="229" t="s">
        <v>324</v>
      </c>
      <c r="G100" s="226"/>
      <c r="H100" s="230">
        <v>1000.552</v>
      </c>
      <c r="I100" s="231"/>
      <c r="J100" s="226"/>
      <c r="K100" s="226"/>
      <c r="L100" s="232"/>
      <c r="M100" s="233"/>
      <c r="N100" s="234"/>
      <c r="O100" s="234"/>
      <c r="P100" s="234"/>
      <c r="Q100" s="234"/>
      <c r="R100" s="234"/>
      <c r="S100" s="234"/>
      <c r="T100" s="235"/>
      <c r="AT100" s="236" t="s">
        <v>144</v>
      </c>
      <c r="AU100" s="236" t="s">
        <v>82</v>
      </c>
      <c r="AV100" s="12" t="s">
        <v>82</v>
      </c>
      <c r="AW100" s="12" t="s">
        <v>33</v>
      </c>
      <c r="AX100" s="12" t="s">
        <v>72</v>
      </c>
      <c r="AY100" s="236" t="s">
        <v>136</v>
      </c>
    </row>
    <row r="101" s="12" customFormat="1">
      <c r="B101" s="225"/>
      <c r="C101" s="226"/>
      <c r="D101" s="227" t="s">
        <v>144</v>
      </c>
      <c r="E101" s="228" t="s">
        <v>19</v>
      </c>
      <c r="F101" s="229" t="s">
        <v>325</v>
      </c>
      <c r="G101" s="226"/>
      <c r="H101" s="230">
        <v>35.700000000000003</v>
      </c>
      <c r="I101" s="231"/>
      <c r="J101" s="226"/>
      <c r="K101" s="226"/>
      <c r="L101" s="232"/>
      <c r="M101" s="233"/>
      <c r="N101" s="234"/>
      <c r="O101" s="234"/>
      <c r="P101" s="234"/>
      <c r="Q101" s="234"/>
      <c r="R101" s="234"/>
      <c r="S101" s="234"/>
      <c r="T101" s="235"/>
      <c r="AT101" s="236" t="s">
        <v>144</v>
      </c>
      <c r="AU101" s="236" t="s">
        <v>82</v>
      </c>
      <c r="AV101" s="12" t="s">
        <v>82</v>
      </c>
      <c r="AW101" s="12" t="s">
        <v>33</v>
      </c>
      <c r="AX101" s="12" t="s">
        <v>72</v>
      </c>
      <c r="AY101" s="236" t="s">
        <v>136</v>
      </c>
    </row>
    <row r="102" s="13" customFormat="1">
      <c r="B102" s="237"/>
      <c r="C102" s="238"/>
      <c r="D102" s="227" t="s">
        <v>144</v>
      </c>
      <c r="E102" s="239" t="s">
        <v>19</v>
      </c>
      <c r="F102" s="240" t="s">
        <v>147</v>
      </c>
      <c r="G102" s="238"/>
      <c r="H102" s="241">
        <v>3610.8099999999999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AT102" s="247" t="s">
        <v>144</v>
      </c>
      <c r="AU102" s="247" t="s">
        <v>82</v>
      </c>
      <c r="AV102" s="13" t="s">
        <v>142</v>
      </c>
      <c r="AW102" s="13" t="s">
        <v>33</v>
      </c>
      <c r="AX102" s="13" t="s">
        <v>80</v>
      </c>
      <c r="AY102" s="247" t="s">
        <v>136</v>
      </c>
    </row>
    <row r="103" s="11" customFormat="1" ht="22.8" customHeight="1">
      <c r="B103" s="196"/>
      <c r="C103" s="197"/>
      <c r="D103" s="198" t="s">
        <v>71</v>
      </c>
      <c r="E103" s="210" t="s">
        <v>163</v>
      </c>
      <c r="F103" s="210" t="s">
        <v>326</v>
      </c>
      <c r="G103" s="197"/>
      <c r="H103" s="197"/>
      <c r="I103" s="200"/>
      <c r="J103" s="211">
        <f>BK103</f>
        <v>0</v>
      </c>
      <c r="K103" s="197"/>
      <c r="L103" s="202"/>
      <c r="M103" s="203"/>
      <c r="N103" s="204"/>
      <c r="O103" s="204"/>
      <c r="P103" s="205">
        <f>SUM(P104:P120)</f>
        <v>0</v>
      </c>
      <c r="Q103" s="204"/>
      <c r="R103" s="205">
        <f>SUM(R104:R120)</f>
        <v>20.256644100000003</v>
      </c>
      <c r="S103" s="204"/>
      <c r="T103" s="206">
        <f>SUM(T104:T120)</f>
        <v>0</v>
      </c>
      <c r="AR103" s="207" t="s">
        <v>80</v>
      </c>
      <c r="AT103" s="208" t="s">
        <v>71</v>
      </c>
      <c r="AU103" s="208" t="s">
        <v>80</v>
      </c>
      <c r="AY103" s="207" t="s">
        <v>136</v>
      </c>
      <c r="BK103" s="209">
        <f>SUM(BK104:BK120)</f>
        <v>0</v>
      </c>
    </row>
    <row r="104" s="1" customFormat="1" ht="24" customHeight="1">
      <c r="B104" s="38"/>
      <c r="C104" s="212" t="s">
        <v>80</v>
      </c>
      <c r="D104" s="212" t="s">
        <v>138</v>
      </c>
      <c r="E104" s="213" t="s">
        <v>327</v>
      </c>
      <c r="F104" s="214" t="s">
        <v>328</v>
      </c>
      <c r="G104" s="215" t="s">
        <v>171</v>
      </c>
      <c r="H104" s="216">
        <v>3610.8099999999999</v>
      </c>
      <c r="I104" s="217"/>
      <c r="J104" s="218">
        <f>ROUND(I104*H104,2)</f>
        <v>0</v>
      </c>
      <c r="K104" s="214" t="s">
        <v>141</v>
      </c>
      <c r="L104" s="43"/>
      <c r="M104" s="219" t="s">
        <v>19</v>
      </c>
      <c r="N104" s="220" t="s">
        <v>43</v>
      </c>
      <c r="O104" s="83"/>
      <c r="P104" s="221">
        <f>O104*H104</f>
        <v>0</v>
      </c>
      <c r="Q104" s="221">
        <v>0.0056100000000000004</v>
      </c>
      <c r="R104" s="221">
        <f>Q104*H104</f>
        <v>20.256644100000003</v>
      </c>
      <c r="S104" s="221">
        <v>0</v>
      </c>
      <c r="T104" s="222">
        <f>S104*H104</f>
        <v>0</v>
      </c>
      <c r="AR104" s="223" t="s">
        <v>142</v>
      </c>
      <c r="AT104" s="223" t="s">
        <v>138</v>
      </c>
      <c r="AU104" s="223" t="s">
        <v>82</v>
      </c>
      <c r="AY104" s="17" t="s">
        <v>136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80</v>
      </c>
      <c r="BK104" s="224">
        <f>ROUND(I104*H104,2)</f>
        <v>0</v>
      </c>
      <c r="BL104" s="17" t="s">
        <v>142</v>
      </c>
      <c r="BM104" s="223" t="s">
        <v>329</v>
      </c>
    </row>
    <row r="105" s="12" customFormat="1">
      <c r="B105" s="225"/>
      <c r="C105" s="226"/>
      <c r="D105" s="227" t="s">
        <v>144</v>
      </c>
      <c r="E105" s="228" t="s">
        <v>19</v>
      </c>
      <c r="F105" s="229" t="s">
        <v>312</v>
      </c>
      <c r="G105" s="226"/>
      <c r="H105" s="230">
        <v>297.22399999999999</v>
      </c>
      <c r="I105" s="231"/>
      <c r="J105" s="226"/>
      <c r="K105" s="226"/>
      <c r="L105" s="232"/>
      <c r="M105" s="233"/>
      <c r="N105" s="234"/>
      <c r="O105" s="234"/>
      <c r="P105" s="234"/>
      <c r="Q105" s="234"/>
      <c r="R105" s="234"/>
      <c r="S105" s="234"/>
      <c r="T105" s="235"/>
      <c r="AT105" s="236" t="s">
        <v>144</v>
      </c>
      <c r="AU105" s="236" t="s">
        <v>82</v>
      </c>
      <c r="AV105" s="12" t="s">
        <v>82</v>
      </c>
      <c r="AW105" s="12" t="s">
        <v>33</v>
      </c>
      <c r="AX105" s="12" t="s">
        <v>72</v>
      </c>
      <c r="AY105" s="236" t="s">
        <v>136</v>
      </c>
    </row>
    <row r="106" s="12" customFormat="1">
      <c r="B106" s="225"/>
      <c r="C106" s="226"/>
      <c r="D106" s="227" t="s">
        <v>144</v>
      </c>
      <c r="E106" s="228" t="s">
        <v>19</v>
      </c>
      <c r="F106" s="229" t="s">
        <v>313</v>
      </c>
      <c r="G106" s="226"/>
      <c r="H106" s="230">
        <v>30.922999999999998</v>
      </c>
      <c r="I106" s="231"/>
      <c r="J106" s="226"/>
      <c r="K106" s="226"/>
      <c r="L106" s="232"/>
      <c r="M106" s="233"/>
      <c r="N106" s="234"/>
      <c r="O106" s="234"/>
      <c r="P106" s="234"/>
      <c r="Q106" s="234"/>
      <c r="R106" s="234"/>
      <c r="S106" s="234"/>
      <c r="T106" s="235"/>
      <c r="AT106" s="236" t="s">
        <v>144</v>
      </c>
      <c r="AU106" s="236" t="s">
        <v>82</v>
      </c>
      <c r="AV106" s="12" t="s">
        <v>82</v>
      </c>
      <c r="AW106" s="12" t="s">
        <v>33</v>
      </c>
      <c r="AX106" s="12" t="s">
        <v>72</v>
      </c>
      <c r="AY106" s="236" t="s">
        <v>136</v>
      </c>
    </row>
    <row r="107" s="12" customFormat="1">
      <c r="B107" s="225"/>
      <c r="C107" s="226"/>
      <c r="D107" s="227" t="s">
        <v>144</v>
      </c>
      <c r="E107" s="228" t="s">
        <v>19</v>
      </c>
      <c r="F107" s="229" t="s">
        <v>330</v>
      </c>
      <c r="G107" s="226"/>
      <c r="H107" s="230">
        <v>1519.664</v>
      </c>
      <c r="I107" s="231"/>
      <c r="J107" s="226"/>
      <c r="K107" s="226"/>
      <c r="L107" s="232"/>
      <c r="M107" s="233"/>
      <c r="N107" s="234"/>
      <c r="O107" s="234"/>
      <c r="P107" s="234"/>
      <c r="Q107" s="234"/>
      <c r="R107" s="234"/>
      <c r="S107" s="234"/>
      <c r="T107" s="235"/>
      <c r="AT107" s="236" t="s">
        <v>144</v>
      </c>
      <c r="AU107" s="236" t="s">
        <v>82</v>
      </c>
      <c r="AV107" s="12" t="s">
        <v>82</v>
      </c>
      <c r="AW107" s="12" t="s">
        <v>33</v>
      </c>
      <c r="AX107" s="12" t="s">
        <v>72</v>
      </c>
      <c r="AY107" s="236" t="s">
        <v>136</v>
      </c>
    </row>
    <row r="108" s="12" customFormat="1">
      <c r="B108" s="225"/>
      <c r="C108" s="226"/>
      <c r="D108" s="227" t="s">
        <v>144</v>
      </c>
      <c r="E108" s="228" t="s">
        <v>19</v>
      </c>
      <c r="F108" s="229" t="s">
        <v>331</v>
      </c>
      <c r="G108" s="226"/>
      <c r="H108" s="230">
        <v>14.279999999999999</v>
      </c>
      <c r="I108" s="231"/>
      <c r="J108" s="226"/>
      <c r="K108" s="226"/>
      <c r="L108" s="232"/>
      <c r="M108" s="233"/>
      <c r="N108" s="234"/>
      <c r="O108" s="234"/>
      <c r="P108" s="234"/>
      <c r="Q108" s="234"/>
      <c r="R108" s="234"/>
      <c r="S108" s="234"/>
      <c r="T108" s="235"/>
      <c r="AT108" s="236" t="s">
        <v>144</v>
      </c>
      <c r="AU108" s="236" t="s">
        <v>82</v>
      </c>
      <c r="AV108" s="12" t="s">
        <v>82</v>
      </c>
      <c r="AW108" s="12" t="s">
        <v>33</v>
      </c>
      <c r="AX108" s="12" t="s">
        <v>72</v>
      </c>
      <c r="AY108" s="236" t="s">
        <v>136</v>
      </c>
    </row>
    <row r="109" s="12" customFormat="1">
      <c r="B109" s="225"/>
      <c r="C109" s="226"/>
      <c r="D109" s="227" t="s">
        <v>144</v>
      </c>
      <c r="E109" s="228" t="s">
        <v>19</v>
      </c>
      <c r="F109" s="229" t="s">
        <v>316</v>
      </c>
      <c r="G109" s="226"/>
      <c r="H109" s="230">
        <v>11.220000000000001</v>
      </c>
      <c r="I109" s="231"/>
      <c r="J109" s="226"/>
      <c r="K109" s="226"/>
      <c r="L109" s="232"/>
      <c r="M109" s="233"/>
      <c r="N109" s="234"/>
      <c r="O109" s="234"/>
      <c r="P109" s="234"/>
      <c r="Q109" s="234"/>
      <c r="R109" s="234"/>
      <c r="S109" s="234"/>
      <c r="T109" s="235"/>
      <c r="AT109" s="236" t="s">
        <v>144</v>
      </c>
      <c r="AU109" s="236" t="s">
        <v>82</v>
      </c>
      <c r="AV109" s="12" t="s">
        <v>82</v>
      </c>
      <c r="AW109" s="12" t="s">
        <v>33</v>
      </c>
      <c r="AX109" s="12" t="s">
        <v>72</v>
      </c>
      <c r="AY109" s="236" t="s">
        <v>136</v>
      </c>
    </row>
    <row r="110" s="12" customFormat="1">
      <c r="B110" s="225"/>
      <c r="C110" s="226"/>
      <c r="D110" s="227" t="s">
        <v>144</v>
      </c>
      <c r="E110" s="228" t="s">
        <v>19</v>
      </c>
      <c r="F110" s="229" t="s">
        <v>317</v>
      </c>
      <c r="G110" s="226"/>
      <c r="H110" s="230">
        <v>26.826000000000001</v>
      </c>
      <c r="I110" s="231"/>
      <c r="J110" s="226"/>
      <c r="K110" s="226"/>
      <c r="L110" s="232"/>
      <c r="M110" s="233"/>
      <c r="N110" s="234"/>
      <c r="O110" s="234"/>
      <c r="P110" s="234"/>
      <c r="Q110" s="234"/>
      <c r="R110" s="234"/>
      <c r="S110" s="234"/>
      <c r="T110" s="235"/>
      <c r="AT110" s="236" t="s">
        <v>144</v>
      </c>
      <c r="AU110" s="236" t="s">
        <v>82</v>
      </c>
      <c r="AV110" s="12" t="s">
        <v>82</v>
      </c>
      <c r="AW110" s="12" t="s">
        <v>33</v>
      </c>
      <c r="AX110" s="12" t="s">
        <v>72</v>
      </c>
      <c r="AY110" s="236" t="s">
        <v>136</v>
      </c>
    </row>
    <row r="111" s="12" customFormat="1">
      <c r="B111" s="225"/>
      <c r="C111" s="226"/>
      <c r="D111" s="227" t="s">
        <v>144</v>
      </c>
      <c r="E111" s="228" t="s">
        <v>19</v>
      </c>
      <c r="F111" s="229" t="s">
        <v>318</v>
      </c>
      <c r="G111" s="226"/>
      <c r="H111" s="230">
        <v>18.699999999999999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AT111" s="236" t="s">
        <v>144</v>
      </c>
      <c r="AU111" s="236" t="s">
        <v>82</v>
      </c>
      <c r="AV111" s="12" t="s">
        <v>82</v>
      </c>
      <c r="AW111" s="12" t="s">
        <v>33</v>
      </c>
      <c r="AX111" s="12" t="s">
        <v>72</v>
      </c>
      <c r="AY111" s="236" t="s">
        <v>136</v>
      </c>
    </row>
    <row r="112" s="12" customFormat="1">
      <c r="B112" s="225"/>
      <c r="C112" s="226"/>
      <c r="D112" s="227" t="s">
        <v>144</v>
      </c>
      <c r="E112" s="228" t="s">
        <v>19</v>
      </c>
      <c r="F112" s="229" t="s">
        <v>319</v>
      </c>
      <c r="G112" s="226"/>
      <c r="H112" s="230">
        <v>435.70999999999998</v>
      </c>
      <c r="I112" s="231"/>
      <c r="J112" s="226"/>
      <c r="K112" s="226"/>
      <c r="L112" s="232"/>
      <c r="M112" s="233"/>
      <c r="N112" s="234"/>
      <c r="O112" s="234"/>
      <c r="P112" s="234"/>
      <c r="Q112" s="234"/>
      <c r="R112" s="234"/>
      <c r="S112" s="234"/>
      <c r="T112" s="235"/>
      <c r="AT112" s="236" t="s">
        <v>144</v>
      </c>
      <c r="AU112" s="236" t="s">
        <v>82</v>
      </c>
      <c r="AV112" s="12" t="s">
        <v>82</v>
      </c>
      <c r="AW112" s="12" t="s">
        <v>33</v>
      </c>
      <c r="AX112" s="12" t="s">
        <v>72</v>
      </c>
      <c r="AY112" s="236" t="s">
        <v>136</v>
      </c>
    </row>
    <row r="113" s="12" customFormat="1">
      <c r="B113" s="225"/>
      <c r="C113" s="226"/>
      <c r="D113" s="227" t="s">
        <v>144</v>
      </c>
      <c r="E113" s="228" t="s">
        <v>19</v>
      </c>
      <c r="F113" s="229" t="s">
        <v>320</v>
      </c>
      <c r="G113" s="226"/>
      <c r="H113" s="230">
        <v>32.844000000000001</v>
      </c>
      <c r="I113" s="231"/>
      <c r="J113" s="226"/>
      <c r="K113" s="226"/>
      <c r="L113" s="232"/>
      <c r="M113" s="233"/>
      <c r="N113" s="234"/>
      <c r="O113" s="234"/>
      <c r="P113" s="234"/>
      <c r="Q113" s="234"/>
      <c r="R113" s="234"/>
      <c r="S113" s="234"/>
      <c r="T113" s="235"/>
      <c r="AT113" s="236" t="s">
        <v>144</v>
      </c>
      <c r="AU113" s="236" t="s">
        <v>82</v>
      </c>
      <c r="AV113" s="12" t="s">
        <v>82</v>
      </c>
      <c r="AW113" s="12" t="s">
        <v>33</v>
      </c>
      <c r="AX113" s="12" t="s">
        <v>72</v>
      </c>
      <c r="AY113" s="236" t="s">
        <v>136</v>
      </c>
    </row>
    <row r="114" s="12" customFormat="1">
      <c r="B114" s="225"/>
      <c r="C114" s="226"/>
      <c r="D114" s="227" t="s">
        <v>144</v>
      </c>
      <c r="E114" s="228" t="s">
        <v>19</v>
      </c>
      <c r="F114" s="229" t="s">
        <v>321</v>
      </c>
      <c r="G114" s="226"/>
      <c r="H114" s="230">
        <v>35.665999999999997</v>
      </c>
      <c r="I114" s="231"/>
      <c r="J114" s="226"/>
      <c r="K114" s="226"/>
      <c r="L114" s="232"/>
      <c r="M114" s="233"/>
      <c r="N114" s="234"/>
      <c r="O114" s="234"/>
      <c r="P114" s="234"/>
      <c r="Q114" s="234"/>
      <c r="R114" s="234"/>
      <c r="S114" s="234"/>
      <c r="T114" s="235"/>
      <c r="AT114" s="236" t="s">
        <v>144</v>
      </c>
      <c r="AU114" s="236" t="s">
        <v>82</v>
      </c>
      <c r="AV114" s="12" t="s">
        <v>82</v>
      </c>
      <c r="AW114" s="12" t="s">
        <v>33</v>
      </c>
      <c r="AX114" s="12" t="s">
        <v>72</v>
      </c>
      <c r="AY114" s="236" t="s">
        <v>136</v>
      </c>
    </row>
    <row r="115" s="12" customFormat="1">
      <c r="B115" s="225"/>
      <c r="C115" s="226"/>
      <c r="D115" s="227" t="s">
        <v>144</v>
      </c>
      <c r="E115" s="228" t="s">
        <v>19</v>
      </c>
      <c r="F115" s="229" t="s">
        <v>322</v>
      </c>
      <c r="G115" s="226"/>
      <c r="H115" s="230">
        <v>146.06100000000001</v>
      </c>
      <c r="I115" s="231"/>
      <c r="J115" s="226"/>
      <c r="K115" s="226"/>
      <c r="L115" s="232"/>
      <c r="M115" s="233"/>
      <c r="N115" s="234"/>
      <c r="O115" s="234"/>
      <c r="P115" s="234"/>
      <c r="Q115" s="234"/>
      <c r="R115" s="234"/>
      <c r="S115" s="234"/>
      <c r="T115" s="235"/>
      <c r="AT115" s="236" t="s">
        <v>144</v>
      </c>
      <c r="AU115" s="236" t="s">
        <v>82</v>
      </c>
      <c r="AV115" s="12" t="s">
        <v>82</v>
      </c>
      <c r="AW115" s="12" t="s">
        <v>33</v>
      </c>
      <c r="AX115" s="12" t="s">
        <v>72</v>
      </c>
      <c r="AY115" s="236" t="s">
        <v>136</v>
      </c>
    </row>
    <row r="116" s="12" customFormat="1">
      <c r="B116" s="225"/>
      <c r="C116" s="226"/>
      <c r="D116" s="227" t="s">
        <v>144</v>
      </c>
      <c r="E116" s="228" t="s">
        <v>19</v>
      </c>
      <c r="F116" s="229" t="s">
        <v>323</v>
      </c>
      <c r="G116" s="226"/>
      <c r="H116" s="230">
        <v>5.4400000000000004</v>
      </c>
      <c r="I116" s="231"/>
      <c r="J116" s="226"/>
      <c r="K116" s="226"/>
      <c r="L116" s="232"/>
      <c r="M116" s="233"/>
      <c r="N116" s="234"/>
      <c r="O116" s="234"/>
      <c r="P116" s="234"/>
      <c r="Q116" s="234"/>
      <c r="R116" s="234"/>
      <c r="S116" s="234"/>
      <c r="T116" s="235"/>
      <c r="AT116" s="236" t="s">
        <v>144</v>
      </c>
      <c r="AU116" s="236" t="s">
        <v>82</v>
      </c>
      <c r="AV116" s="12" t="s">
        <v>82</v>
      </c>
      <c r="AW116" s="12" t="s">
        <v>33</v>
      </c>
      <c r="AX116" s="12" t="s">
        <v>72</v>
      </c>
      <c r="AY116" s="236" t="s">
        <v>136</v>
      </c>
    </row>
    <row r="117" s="12" customFormat="1">
      <c r="B117" s="225"/>
      <c r="C117" s="226"/>
      <c r="D117" s="227" t="s">
        <v>144</v>
      </c>
      <c r="E117" s="228" t="s">
        <v>19</v>
      </c>
      <c r="F117" s="229" t="s">
        <v>324</v>
      </c>
      <c r="G117" s="226"/>
      <c r="H117" s="230">
        <v>1000.552</v>
      </c>
      <c r="I117" s="231"/>
      <c r="J117" s="226"/>
      <c r="K117" s="226"/>
      <c r="L117" s="232"/>
      <c r="M117" s="233"/>
      <c r="N117" s="234"/>
      <c r="O117" s="234"/>
      <c r="P117" s="234"/>
      <c r="Q117" s="234"/>
      <c r="R117" s="234"/>
      <c r="S117" s="234"/>
      <c r="T117" s="235"/>
      <c r="AT117" s="236" t="s">
        <v>144</v>
      </c>
      <c r="AU117" s="236" t="s">
        <v>82</v>
      </c>
      <c r="AV117" s="12" t="s">
        <v>82</v>
      </c>
      <c r="AW117" s="12" t="s">
        <v>33</v>
      </c>
      <c r="AX117" s="12" t="s">
        <v>72</v>
      </c>
      <c r="AY117" s="236" t="s">
        <v>136</v>
      </c>
    </row>
    <row r="118" s="12" customFormat="1">
      <c r="B118" s="225"/>
      <c r="C118" s="226"/>
      <c r="D118" s="227" t="s">
        <v>144</v>
      </c>
      <c r="E118" s="228" t="s">
        <v>19</v>
      </c>
      <c r="F118" s="229" t="s">
        <v>325</v>
      </c>
      <c r="G118" s="226"/>
      <c r="H118" s="230">
        <v>35.700000000000003</v>
      </c>
      <c r="I118" s="231"/>
      <c r="J118" s="226"/>
      <c r="K118" s="226"/>
      <c r="L118" s="232"/>
      <c r="M118" s="233"/>
      <c r="N118" s="234"/>
      <c r="O118" s="234"/>
      <c r="P118" s="234"/>
      <c r="Q118" s="234"/>
      <c r="R118" s="234"/>
      <c r="S118" s="234"/>
      <c r="T118" s="235"/>
      <c r="AT118" s="236" t="s">
        <v>144</v>
      </c>
      <c r="AU118" s="236" t="s">
        <v>82</v>
      </c>
      <c r="AV118" s="12" t="s">
        <v>82</v>
      </c>
      <c r="AW118" s="12" t="s">
        <v>33</v>
      </c>
      <c r="AX118" s="12" t="s">
        <v>72</v>
      </c>
      <c r="AY118" s="236" t="s">
        <v>136</v>
      </c>
    </row>
    <row r="119" s="13" customFormat="1">
      <c r="B119" s="237"/>
      <c r="C119" s="238"/>
      <c r="D119" s="227" t="s">
        <v>144</v>
      </c>
      <c r="E119" s="239" t="s">
        <v>19</v>
      </c>
      <c r="F119" s="240" t="s">
        <v>147</v>
      </c>
      <c r="G119" s="238"/>
      <c r="H119" s="241">
        <v>3610.8099999999999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AT119" s="247" t="s">
        <v>144</v>
      </c>
      <c r="AU119" s="247" t="s">
        <v>82</v>
      </c>
      <c r="AV119" s="13" t="s">
        <v>142</v>
      </c>
      <c r="AW119" s="13" t="s">
        <v>33</v>
      </c>
      <c r="AX119" s="13" t="s">
        <v>80</v>
      </c>
      <c r="AY119" s="247" t="s">
        <v>136</v>
      </c>
    </row>
    <row r="120" s="1" customFormat="1" ht="48" customHeight="1">
      <c r="B120" s="38"/>
      <c r="C120" s="212" t="s">
        <v>82</v>
      </c>
      <c r="D120" s="212" t="s">
        <v>138</v>
      </c>
      <c r="E120" s="213" t="s">
        <v>332</v>
      </c>
      <c r="F120" s="214" t="s">
        <v>333</v>
      </c>
      <c r="G120" s="215" t="s">
        <v>171</v>
      </c>
      <c r="H120" s="216">
        <v>3610.8099999999999</v>
      </c>
      <c r="I120" s="217"/>
      <c r="J120" s="218">
        <f>ROUND(I120*H120,2)</f>
        <v>0</v>
      </c>
      <c r="K120" s="214" t="s">
        <v>141</v>
      </c>
      <c r="L120" s="43"/>
      <c r="M120" s="219" t="s">
        <v>19</v>
      </c>
      <c r="N120" s="220" t="s">
        <v>43</v>
      </c>
      <c r="O120" s="83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AR120" s="223" t="s">
        <v>142</v>
      </c>
      <c r="AT120" s="223" t="s">
        <v>138</v>
      </c>
      <c r="AU120" s="223" t="s">
        <v>82</v>
      </c>
      <c r="AY120" s="17" t="s">
        <v>136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80</v>
      </c>
      <c r="BK120" s="224">
        <f>ROUND(I120*H120,2)</f>
        <v>0</v>
      </c>
      <c r="BL120" s="17" t="s">
        <v>142</v>
      </c>
      <c r="BM120" s="223" t="s">
        <v>334</v>
      </c>
    </row>
    <row r="121" s="11" customFormat="1" ht="22.8" customHeight="1">
      <c r="B121" s="196"/>
      <c r="C121" s="197"/>
      <c r="D121" s="198" t="s">
        <v>71</v>
      </c>
      <c r="E121" s="210" t="s">
        <v>335</v>
      </c>
      <c r="F121" s="210" t="s">
        <v>336</v>
      </c>
      <c r="G121" s="197"/>
      <c r="H121" s="197"/>
      <c r="I121" s="200"/>
      <c r="J121" s="211">
        <f>BK121</f>
        <v>0</v>
      </c>
      <c r="K121" s="197"/>
      <c r="L121" s="202"/>
      <c r="M121" s="203"/>
      <c r="N121" s="204"/>
      <c r="O121" s="204"/>
      <c r="P121" s="205">
        <f>SUM(P122:P123)</f>
        <v>0</v>
      </c>
      <c r="Q121" s="204"/>
      <c r="R121" s="205">
        <f>SUM(R122:R123)</f>
        <v>0</v>
      </c>
      <c r="S121" s="204"/>
      <c r="T121" s="206">
        <f>SUM(T122:T123)</f>
        <v>0</v>
      </c>
      <c r="AR121" s="207" t="s">
        <v>80</v>
      </c>
      <c r="AT121" s="208" t="s">
        <v>71</v>
      </c>
      <c r="AU121" s="208" t="s">
        <v>80</v>
      </c>
      <c r="AY121" s="207" t="s">
        <v>136</v>
      </c>
      <c r="BK121" s="209">
        <f>SUM(BK122:BK123)</f>
        <v>0</v>
      </c>
    </row>
    <row r="122" s="1" customFormat="1" ht="24" customHeight="1">
      <c r="B122" s="38"/>
      <c r="C122" s="212" t="s">
        <v>163</v>
      </c>
      <c r="D122" s="212" t="s">
        <v>138</v>
      </c>
      <c r="E122" s="213" t="s">
        <v>337</v>
      </c>
      <c r="F122" s="214" t="s">
        <v>338</v>
      </c>
      <c r="G122" s="215" t="s">
        <v>206</v>
      </c>
      <c r="H122" s="216">
        <v>462.18400000000003</v>
      </c>
      <c r="I122" s="217"/>
      <c r="J122" s="218">
        <f>ROUND(I122*H122,2)</f>
        <v>0</v>
      </c>
      <c r="K122" s="214" t="s">
        <v>19</v>
      </c>
      <c r="L122" s="43"/>
      <c r="M122" s="219" t="s">
        <v>19</v>
      </c>
      <c r="N122" s="220" t="s">
        <v>43</v>
      </c>
      <c r="O122" s="83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AR122" s="223" t="s">
        <v>142</v>
      </c>
      <c r="AT122" s="223" t="s">
        <v>138</v>
      </c>
      <c r="AU122" s="223" t="s">
        <v>82</v>
      </c>
      <c r="AY122" s="17" t="s">
        <v>136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80</v>
      </c>
      <c r="BK122" s="224">
        <f>ROUND(I122*H122,2)</f>
        <v>0</v>
      </c>
      <c r="BL122" s="17" t="s">
        <v>142</v>
      </c>
      <c r="BM122" s="223" t="s">
        <v>339</v>
      </c>
    </row>
    <row r="123" s="1" customFormat="1" ht="36" customHeight="1">
      <c r="B123" s="38"/>
      <c r="C123" s="212" t="s">
        <v>168</v>
      </c>
      <c r="D123" s="212" t="s">
        <v>138</v>
      </c>
      <c r="E123" s="213" t="s">
        <v>340</v>
      </c>
      <c r="F123" s="214" t="s">
        <v>341</v>
      </c>
      <c r="G123" s="215" t="s">
        <v>206</v>
      </c>
      <c r="H123" s="216">
        <v>462.18400000000003</v>
      </c>
      <c r="I123" s="217"/>
      <c r="J123" s="218">
        <f>ROUND(I123*H123,2)</f>
        <v>0</v>
      </c>
      <c r="K123" s="214" t="s">
        <v>141</v>
      </c>
      <c r="L123" s="43"/>
      <c r="M123" s="268" t="s">
        <v>19</v>
      </c>
      <c r="N123" s="269" t="s">
        <v>43</v>
      </c>
      <c r="O123" s="270"/>
      <c r="P123" s="271">
        <f>O123*H123</f>
        <v>0</v>
      </c>
      <c r="Q123" s="271">
        <v>0</v>
      </c>
      <c r="R123" s="271">
        <f>Q123*H123</f>
        <v>0</v>
      </c>
      <c r="S123" s="271">
        <v>0</v>
      </c>
      <c r="T123" s="272">
        <f>S123*H123</f>
        <v>0</v>
      </c>
      <c r="AR123" s="223" t="s">
        <v>142</v>
      </c>
      <c r="AT123" s="223" t="s">
        <v>138</v>
      </c>
      <c r="AU123" s="223" t="s">
        <v>82</v>
      </c>
      <c r="AY123" s="17" t="s">
        <v>136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80</v>
      </c>
      <c r="BK123" s="224">
        <f>ROUND(I123*H123,2)</f>
        <v>0</v>
      </c>
      <c r="BL123" s="17" t="s">
        <v>142</v>
      </c>
      <c r="BM123" s="223" t="s">
        <v>342</v>
      </c>
    </row>
    <row r="124" s="1" customFormat="1" ht="6.96" customHeight="1">
      <c r="B124" s="58"/>
      <c r="C124" s="59"/>
      <c r="D124" s="59"/>
      <c r="E124" s="59"/>
      <c r="F124" s="59"/>
      <c r="G124" s="59"/>
      <c r="H124" s="59"/>
      <c r="I124" s="162"/>
      <c r="J124" s="59"/>
      <c r="K124" s="59"/>
      <c r="L124" s="43"/>
    </row>
  </sheetData>
  <sheetProtection sheet="1" autoFilter="0" formatColumns="0" formatRows="0" objects="1" scenarios="1" spinCount="100000" saltValue="sx8Y3IMMz8sJrsk3MFCHhYcaIvSVwkHcbmGThzTNJ2UoPLnbE7OJZLhMFDzf1bPRvxaSkydo9NeV1FVXoqAeVw==" hashValue="eaqXSeIVPaLd1CSxY9dGJ/gf+UKn6GIsO9ZPZUsLPfzq+7SNWeBSLCb53/2+0DNYowz5J8uEVg5jXQv+Y9mV2g==" algorithmName="SHA-512" password="CC35"/>
  <autoFilter ref="C82:K12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7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88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82</v>
      </c>
    </row>
    <row r="4" ht="24.96" customHeight="1">
      <c r="B4" s="20"/>
      <c r="D4" s="132" t="s">
        <v>96</v>
      </c>
      <c r="L4" s="20"/>
      <c r="M4" s="133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34" t="s">
        <v>16</v>
      </c>
      <c r="L6" s="20"/>
    </row>
    <row r="7" ht="16.5" customHeight="1">
      <c r="B7" s="20"/>
      <c r="E7" s="135" t="str">
        <f>'Rekapitulace stavby'!K6</f>
        <v>ÚHERCE, výstavba kanalizace - NEUZNATELNÉ NÁKLADY, opr.15.4.2019</v>
      </c>
      <c r="F7" s="134"/>
      <c r="G7" s="134"/>
      <c r="H7" s="134"/>
      <c r="L7" s="20"/>
    </row>
    <row r="8" s="1" customFormat="1" ht="12" customHeight="1">
      <c r="B8" s="43"/>
      <c r="D8" s="134" t="s">
        <v>109</v>
      </c>
      <c r="I8" s="136"/>
      <c r="L8" s="43"/>
    </row>
    <row r="9" s="1" customFormat="1" ht="36.96" customHeight="1">
      <c r="B9" s="43"/>
      <c r="E9" s="137" t="s">
        <v>343</v>
      </c>
      <c r="F9" s="1"/>
      <c r="G9" s="1"/>
      <c r="H9" s="1"/>
      <c r="I9" s="136"/>
      <c r="L9" s="43"/>
    </row>
    <row r="10" s="1" customFormat="1">
      <c r="B10" s="43"/>
      <c r="I10" s="136"/>
      <c r="L10" s="43"/>
    </row>
    <row r="11" s="1" customFormat="1" ht="12" customHeight="1">
      <c r="B11" s="43"/>
      <c r="D11" s="134" t="s">
        <v>18</v>
      </c>
      <c r="F11" s="138" t="s">
        <v>19</v>
      </c>
      <c r="I11" s="139" t="s">
        <v>20</v>
      </c>
      <c r="J11" s="138" t="s">
        <v>19</v>
      </c>
      <c r="L11" s="43"/>
    </row>
    <row r="12" s="1" customFormat="1" ht="12" customHeight="1">
      <c r="B12" s="43"/>
      <c r="D12" s="134" t="s">
        <v>21</v>
      </c>
      <c r="F12" s="138" t="s">
        <v>22</v>
      </c>
      <c r="I12" s="139" t="s">
        <v>23</v>
      </c>
      <c r="J12" s="140" t="str">
        <f>'Rekapitulace stavby'!AN8</f>
        <v>18. 1. 2019</v>
      </c>
      <c r="L12" s="43"/>
    </row>
    <row r="13" s="1" customFormat="1" ht="10.8" customHeight="1">
      <c r="B13" s="43"/>
      <c r="I13" s="136"/>
      <c r="L13" s="43"/>
    </row>
    <row r="14" s="1" customFormat="1" ht="12" customHeight="1">
      <c r="B14" s="43"/>
      <c r="D14" s="134" t="s">
        <v>25</v>
      </c>
      <c r="I14" s="139" t="s">
        <v>26</v>
      </c>
      <c r="J14" s="138" t="s">
        <v>19</v>
      </c>
      <c r="L14" s="43"/>
    </row>
    <row r="15" s="1" customFormat="1" ht="18" customHeight="1">
      <c r="B15" s="43"/>
      <c r="E15" s="138" t="s">
        <v>27</v>
      </c>
      <c r="I15" s="139" t="s">
        <v>28</v>
      </c>
      <c r="J15" s="138" t="s">
        <v>19</v>
      </c>
      <c r="L15" s="43"/>
    </row>
    <row r="16" s="1" customFormat="1" ht="6.96" customHeight="1">
      <c r="B16" s="43"/>
      <c r="I16" s="136"/>
      <c r="L16" s="43"/>
    </row>
    <row r="17" s="1" customFormat="1" ht="12" customHeight="1">
      <c r="B17" s="43"/>
      <c r="D17" s="134" t="s">
        <v>29</v>
      </c>
      <c r="I17" s="139" t="s">
        <v>26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38"/>
      <c r="G18" s="138"/>
      <c r="H18" s="138"/>
      <c r="I18" s="139" t="s">
        <v>28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36"/>
      <c r="L19" s="43"/>
    </row>
    <row r="20" s="1" customFormat="1" ht="12" customHeight="1">
      <c r="B20" s="43"/>
      <c r="D20" s="134" t="s">
        <v>31</v>
      </c>
      <c r="I20" s="139" t="s">
        <v>26</v>
      </c>
      <c r="J20" s="138" t="s">
        <v>19</v>
      </c>
      <c r="L20" s="43"/>
    </row>
    <row r="21" s="1" customFormat="1" ht="18" customHeight="1">
      <c r="B21" s="43"/>
      <c r="E21" s="138" t="s">
        <v>32</v>
      </c>
      <c r="I21" s="139" t="s">
        <v>28</v>
      </c>
      <c r="J21" s="138" t="s">
        <v>19</v>
      </c>
      <c r="L21" s="43"/>
    </row>
    <row r="22" s="1" customFormat="1" ht="6.96" customHeight="1">
      <c r="B22" s="43"/>
      <c r="I22" s="136"/>
      <c r="L22" s="43"/>
    </row>
    <row r="23" s="1" customFormat="1" ht="12" customHeight="1">
      <c r="B23" s="43"/>
      <c r="D23" s="134" t="s">
        <v>34</v>
      </c>
      <c r="I23" s="139" t="s">
        <v>26</v>
      </c>
      <c r="J23" s="138" t="s">
        <v>19</v>
      </c>
      <c r="L23" s="43"/>
    </row>
    <row r="24" s="1" customFormat="1" ht="18" customHeight="1">
      <c r="B24" s="43"/>
      <c r="E24" s="138" t="s">
        <v>35</v>
      </c>
      <c r="I24" s="139" t="s">
        <v>28</v>
      </c>
      <c r="J24" s="138" t="s">
        <v>19</v>
      </c>
      <c r="L24" s="43"/>
    </row>
    <row r="25" s="1" customFormat="1" ht="6.96" customHeight="1">
      <c r="B25" s="43"/>
      <c r="I25" s="136"/>
      <c r="L25" s="43"/>
    </row>
    <row r="26" s="1" customFormat="1" ht="12" customHeight="1">
      <c r="B26" s="43"/>
      <c r="D26" s="134" t="s">
        <v>36</v>
      </c>
      <c r="I26" s="136"/>
      <c r="L26" s="43"/>
    </row>
    <row r="27" s="7" customFormat="1" ht="16.5" customHeight="1">
      <c r="B27" s="141"/>
      <c r="E27" s="142" t="s">
        <v>19</v>
      </c>
      <c r="F27" s="142"/>
      <c r="G27" s="142"/>
      <c r="H27" s="142"/>
      <c r="I27" s="143"/>
      <c r="L27" s="141"/>
    </row>
    <row r="28" s="1" customFormat="1" ht="6.96" customHeight="1">
      <c r="B28" s="43"/>
      <c r="I28" s="136"/>
      <c r="L28" s="43"/>
    </row>
    <row r="29" s="1" customFormat="1" ht="6.96" customHeight="1">
      <c r="B29" s="43"/>
      <c r="D29" s="75"/>
      <c r="E29" s="75"/>
      <c r="F29" s="75"/>
      <c r="G29" s="75"/>
      <c r="H29" s="75"/>
      <c r="I29" s="144"/>
      <c r="J29" s="75"/>
      <c r="K29" s="75"/>
      <c r="L29" s="43"/>
    </row>
    <row r="30" s="1" customFormat="1" ht="25.44" customHeight="1">
      <c r="B30" s="43"/>
      <c r="D30" s="145" t="s">
        <v>38</v>
      </c>
      <c r="I30" s="136"/>
      <c r="J30" s="146">
        <f>ROUND(J80, 2)</f>
        <v>0</v>
      </c>
      <c r="L30" s="43"/>
    </row>
    <row r="31" s="1" customFormat="1" ht="6.96" customHeight="1">
      <c r="B31" s="43"/>
      <c r="D31" s="75"/>
      <c r="E31" s="75"/>
      <c r="F31" s="75"/>
      <c r="G31" s="75"/>
      <c r="H31" s="75"/>
      <c r="I31" s="144"/>
      <c r="J31" s="75"/>
      <c r="K31" s="75"/>
      <c r="L31" s="43"/>
    </row>
    <row r="32" s="1" customFormat="1" ht="14.4" customHeight="1">
      <c r="B32" s="43"/>
      <c r="F32" s="147" t="s">
        <v>40</v>
      </c>
      <c r="I32" s="148" t="s">
        <v>39</v>
      </c>
      <c r="J32" s="147" t="s">
        <v>41</v>
      </c>
      <c r="L32" s="43"/>
    </row>
    <row r="33" s="1" customFormat="1" ht="14.4" customHeight="1">
      <c r="B33" s="43"/>
      <c r="D33" s="149" t="s">
        <v>42</v>
      </c>
      <c r="E33" s="134" t="s">
        <v>43</v>
      </c>
      <c r="F33" s="150">
        <f>ROUND((SUM(BE80:BE101)),  2)</f>
        <v>0</v>
      </c>
      <c r="I33" s="151">
        <v>0.20999999999999999</v>
      </c>
      <c r="J33" s="150">
        <f>ROUND(((SUM(BE80:BE101))*I33),  2)</f>
        <v>0</v>
      </c>
      <c r="L33" s="43"/>
    </row>
    <row r="34" s="1" customFormat="1" ht="14.4" customHeight="1">
      <c r="B34" s="43"/>
      <c r="E34" s="134" t="s">
        <v>44</v>
      </c>
      <c r="F34" s="150">
        <f>ROUND((SUM(BF80:BF101)),  2)</f>
        <v>0</v>
      </c>
      <c r="I34" s="151">
        <v>0.14999999999999999</v>
      </c>
      <c r="J34" s="150">
        <f>ROUND(((SUM(BF80:BF101))*I34),  2)</f>
        <v>0</v>
      </c>
      <c r="L34" s="43"/>
    </row>
    <row r="35" hidden="1" s="1" customFormat="1" ht="14.4" customHeight="1">
      <c r="B35" s="43"/>
      <c r="E35" s="134" t="s">
        <v>45</v>
      </c>
      <c r="F35" s="150">
        <f>ROUND((SUM(BG80:BG101)),  2)</f>
        <v>0</v>
      </c>
      <c r="I35" s="151">
        <v>0.20999999999999999</v>
      </c>
      <c r="J35" s="150">
        <f>0</f>
        <v>0</v>
      </c>
      <c r="L35" s="43"/>
    </row>
    <row r="36" hidden="1" s="1" customFormat="1" ht="14.4" customHeight="1">
      <c r="B36" s="43"/>
      <c r="E36" s="134" t="s">
        <v>46</v>
      </c>
      <c r="F36" s="150">
        <f>ROUND((SUM(BH80:BH101)),  2)</f>
        <v>0</v>
      </c>
      <c r="I36" s="151">
        <v>0.14999999999999999</v>
      </c>
      <c r="J36" s="150">
        <f>0</f>
        <v>0</v>
      </c>
      <c r="L36" s="43"/>
    </row>
    <row r="37" hidden="1" s="1" customFormat="1" ht="14.4" customHeight="1">
      <c r="B37" s="43"/>
      <c r="E37" s="134" t="s">
        <v>47</v>
      </c>
      <c r="F37" s="150">
        <f>ROUND((SUM(BI80:BI101)),  2)</f>
        <v>0</v>
      </c>
      <c r="I37" s="151">
        <v>0</v>
      </c>
      <c r="J37" s="150">
        <f>0</f>
        <v>0</v>
      </c>
      <c r="L37" s="43"/>
    </row>
    <row r="38" s="1" customFormat="1" ht="6.96" customHeight="1">
      <c r="B38" s="43"/>
      <c r="I38" s="136"/>
      <c r="L38" s="43"/>
    </row>
    <row r="39" s="1" customFormat="1" ht="25.44" customHeight="1">
      <c r="B39" s="43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7"/>
      <c r="J39" s="158">
        <f>SUM(J30:J37)</f>
        <v>0</v>
      </c>
      <c r="K39" s="159"/>
      <c r="L39" s="43"/>
    </row>
    <row r="40" s="1" customFormat="1" ht="14.4" customHeight="1">
      <c r="B40" s="160"/>
      <c r="C40" s="161"/>
      <c r="D40" s="161"/>
      <c r="E40" s="161"/>
      <c r="F40" s="161"/>
      <c r="G40" s="161"/>
      <c r="H40" s="161"/>
      <c r="I40" s="162"/>
      <c r="J40" s="161"/>
      <c r="K40" s="161"/>
      <c r="L40" s="43"/>
    </row>
    <row r="44" s="1" customFormat="1" ht="6.96" customHeight="1">
      <c r="B44" s="163"/>
      <c r="C44" s="164"/>
      <c r="D44" s="164"/>
      <c r="E44" s="164"/>
      <c r="F44" s="164"/>
      <c r="G44" s="164"/>
      <c r="H44" s="164"/>
      <c r="I44" s="165"/>
      <c r="J44" s="164"/>
      <c r="K44" s="164"/>
      <c r="L44" s="43"/>
    </row>
    <row r="45" s="1" customFormat="1" ht="24.96" customHeight="1">
      <c r="B45" s="38"/>
      <c r="C45" s="23" t="s">
        <v>111</v>
      </c>
      <c r="D45" s="39"/>
      <c r="E45" s="39"/>
      <c r="F45" s="39"/>
      <c r="G45" s="39"/>
      <c r="H45" s="39"/>
      <c r="I45" s="136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6"/>
      <c r="J46" s="39"/>
      <c r="K46" s="39"/>
      <c r="L46" s="43"/>
    </row>
    <row r="47" s="1" customFormat="1" ht="12" customHeight="1">
      <c r="B47" s="38"/>
      <c r="C47" s="32" t="s">
        <v>16</v>
      </c>
      <c r="D47" s="39"/>
      <c r="E47" s="39"/>
      <c r="F47" s="39"/>
      <c r="G47" s="39"/>
      <c r="H47" s="39"/>
      <c r="I47" s="136"/>
      <c r="J47" s="39"/>
      <c r="K47" s="39"/>
      <c r="L47" s="43"/>
    </row>
    <row r="48" s="1" customFormat="1" ht="16.5" customHeight="1">
      <c r="B48" s="38"/>
      <c r="C48" s="39"/>
      <c r="D48" s="39"/>
      <c r="E48" s="166" t="str">
        <f>E7</f>
        <v>ÚHERCE, výstavba kanalizace - NEUZNATELNÉ NÁKLADY, opr.15.4.2019</v>
      </c>
      <c r="F48" s="32"/>
      <c r="G48" s="32"/>
      <c r="H48" s="32"/>
      <c r="I48" s="136"/>
      <c r="J48" s="39"/>
      <c r="K48" s="39"/>
      <c r="L48" s="43"/>
    </row>
    <row r="49" s="1" customFormat="1" ht="12" customHeight="1">
      <c r="B49" s="38"/>
      <c r="C49" s="32" t="s">
        <v>109</v>
      </c>
      <c r="D49" s="39"/>
      <c r="E49" s="39"/>
      <c r="F49" s="39"/>
      <c r="G49" s="39"/>
      <c r="H49" s="39"/>
      <c r="I49" s="136"/>
      <c r="J49" s="39"/>
      <c r="K49" s="39"/>
      <c r="L49" s="43"/>
    </row>
    <row r="50" s="1" customFormat="1" ht="16.5" customHeight="1">
      <c r="B50" s="38"/>
      <c r="C50" s="39"/>
      <c r="D50" s="39"/>
      <c r="E50" s="68" t="str">
        <f>E9</f>
        <v>03 - VRN</v>
      </c>
      <c r="F50" s="39"/>
      <c r="G50" s="39"/>
      <c r="H50" s="39"/>
      <c r="I50" s="136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6"/>
      <c r="J51" s="39"/>
      <c r="K51" s="39"/>
      <c r="L51" s="43"/>
    </row>
    <row r="52" s="1" customFormat="1" ht="12" customHeight="1">
      <c r="B52" s="38"/>
      <c r="C52" s="32" t="s">
        <v>21</v>
      </c>
      <c r="D52" s="39"/>
      <c r="E52" s="39"/>
      <c r="F52" s="27" t="str">
        <f>F12</f>
        <v>Úherce</v>
      </c>
      <c r="G52" s="39"/>
      <c r="H52" s="39"/>
      <c r="I52" s="139" t="s">
        <v>23</v>
      </c>
      <c r="J52" s="71" t="str">
        <f>IF(J12="","",J12)</f>
        <v>18. 1. 2019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6"/>
      <c r="J53" s="39"/>
      <c r="K53" s="39"/>
      <c r="L53" s="43"/>
    </row>
    <row r="54" s="1" customFormat="1" ht="43.05" customHeight="1">
      <c r="B54" s="38"/>
      <c r="C54" s="32" t="s">
        <v>25</v>
      </c>
      <c r="D54" s="39"/>
      <c r="E54" s="39"/>
      <c r="F54" s="27" t="str">
        <f>E15</f>
        <v>VaK Mladá Boleslav, a.s.</v>
      </c>
      <c r="G54" s="39"/>
      <c r="H54" s="39"/>
      <c r="I54" s="139" t="s">
        <v>31</v>
      </c>
      <c r="J54" s="36" t="str">
        <f>E21</f>
        <v>Vodohospodářské inženýrské služby,a.s.</v>
      </c>
      <c r="K54" s="39"/>
      <c r="L54" s="43"/>
    </row>
    <row r="55" s="1" customFormat="1" ht="15.15" customHeight="1">
      <c r="B55" s="38"/>
      <c r="C55" s="32" t="s">
        <v>29</v>
      </c>
      <c r="D55" s="39"/>
      <c r="E55" s="39"/>
      <c r="F55" s="27" t="str">
        <f>IF(E18="","",E18)</f>
        <v>Vyplň údaj</v>
      </c>
      <c r="G55" s="39"/>
      <c r="H55" s="39"/>
      <c r="I55" s="139" t="s">
        <v>34</v>
      </c>
      <c r="J55" s="36" t="str">
        <f>E24</f>
        <v>Ing.Josef Němeček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6"/>
      <c r="J56" s="39"/>
      <c r="K56" s="39"/>
      <c r="L56" s="43"/>
    </row>
    <row r="57" s="1" customFormat="1" ht="29.28" customHeight="1">
      <c r="B57" s="38"/>
      <c r="C57" s="167" t="s">
        <v>112</v>
      </c>
      <c r="D57" s="168"/>
      <c r="E57" s="168"/>
      <c r="F57" s="168"/>
      <c r="G57" s="168"/>
      <c r="H57" s="168"/>
      <c r="I57" s="169"/>
      <c r="J57" s="170" t="s">
        <v>113</v>
      </c>
      <c r="K57" s="168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6"/>
      <c r="J58" s="39"/>
      <c r="K58" s="39"/>
      <c r="L58" s="43"/>
    </row>
    <row r="59" s="1" customFormat="1" ht="22.8" customHeight="1">
      <c r="B59" s="38"/>
      <c r="C59" s="171" t="s">
        <v>70</v>
      </c>
      <c r="D59" s="39"/>
      <c r="E59" s="39"/>
      <c r="F59" s="39"/>
      <c r="G59" s="39"/>
      <c r="H59" s="39"/>
      <c r="I59" s="136"/>
      <c r="J59" s="101">
        <f>J80</f>
        <v>0</v>
      </c>
      <c r="K59" s="39"/>
      <c r="L59" s="43"/>
      <c r="AU59" s="17" t="s">
        <v>114</v>
      </c>
    </row>
    <row r="60" s="8" customFormat="1" ht="24.96" customHeight="1">
      <c r="B60" s="172"/>
      <c r="C60" s="173"/>
      <c r="D60" s="174" t="s">
        <v>344</v>
      </c>
      <c r="E60" s="175"/>
      <c r="F60" s="175"/>
      <c r="G60" s="175"/>
      <c r="H60" s="175"/>
      <c r="I60" s="176"/>
      <c r="J60" s="177">
        <f>J81</f>
        <v>0</v>
      </c>
      <c r="K60" s="173"/>
      <c r="L60" s="178"/>
    </row>
    <row r="61" s="1" customFormat="1" ht="21.84" customHeight="1">
      <c r="B61" s="38"/>
      <c r="C61" s="39"/>
      <c r="D61" s="39"/>
      <c r="E61" s="39"/>
      <c r="F61" s="39"/>
      <c r="G61" s="39"/>
      <c r="H61" s="39"/>
      <c r="I61" s="136"/>
      <c r="J61" s="39"/>
      <c r="K61" s="39"/>
      <c r="L61" s="43"/>
    </row>
    <row r="62" s="1" customFormat="1" ht="6.96" customHeight="1">
      <c r="B62" s="58"/>
      <c r="C62" s="59"/>
      <c r="D62" s="59"/>
      <c r="E62" s="59"/>
      <c r="F62" s="59"/>
      <c r="G62" s="59"/>
      <c r="H62" s="59"/>
      <c r="I62" s="162"/>
      <c r="J62" s="59"/>
      <c r="K62" s="59"/>
      <c r="L62" s="43"/>
    </row>
    <row r="66" s="1" customFormat="1" ht="6.96" customHeight="1">
      <c r="B66" s="60"/>
      <c r="C66" s="61"/>
      <c r="D66" s="61"/>
      <c r="E66" s="61"/>
      <c r="F66" s="61"/>
      <c r="G66" s="61"/>
      <c r="H66" s="61"/>
      <c r="I66" s="165"/>
      <c r="J66" s="61"/>
      <c r="K66" s="61"/>
      <c r="L66" s="43"/>
    </row>
    <row r="67" s="1" customFormat="1" ht="24.96" customHeight="1">
      <c r="B67" s="38"/>
      <c r="C67" s="23" t="s">
        <v>121</v>
      </c>
      <c r="D67" s="39"/>
      <c r="E67" s="39"/>
      <c r="F67" s="39"/>
      <c r="G67" s="39"/>
      <c r="H67" s="39"/>
      <c r="I67" s="136"/>
      <c r="J67" s="39"/>
      <c r="K67" s="39"/>
      <c r="L67" s="43"/>
    </row>
    <row r="68" s="1" customFormat="1" ht="6.96" customHeight="1">
      <c r="B68" s="38"/>
      <c r="C68" s="39"/>
      <c r="D68" s="39"/>
      <c r="E68" s="39"/>
      <c r="F68" s="39"/>
      <c r="G68" s="39"/>
      <c r="H68" s="39"/>
      <c r="I68" s="136"/>
      <c r="J68" s="39"/>
      <c r="K68" s="39"/>
      <c r="L68" s="43"/>
    </row>
    <row r="69" s="1" customFormat="1" ht="12" customHeight="1">
      <c r="B69" s="38"/>
      <c r="C69" s="32" t="s">
        <v>16</v>
      </c>
      <c r="D69" s="39"/>
      <c r="E69" s="39"/>
      <c r="F69" s="39"/>
      <c r="G69" s="39"/>
      <c r="H69" s="39"/>
      <c r="I69" s="136"/>
      <c r="J69" s="39"/>
      <c r="K69" s="39"/>
      <c r="L69" s="43"/>
    </row>
    <row r="70" s="1" customFormat="1" ht="16.5" customHeight="1">
      <c r="B70" s="38"/>
      <c r="C70" s="39"/>
      <c r="D70" s="39"/>
      <c r="E70" s="166" t="str">
        <f>E7</f>
        <v>ÚHERCE, výstavba kanalizace - NEUZNATELNÉ NÁKLADY, opr.15.4.2019</v>
      </c>
      <c r="F70" s="32"/>
      <c r="G70" s="32"/>
      <c r="H70" s="32"/>
      <c r="I70" s="136"/>
      <c r="J70" s="39"/>
      <c r="K70" s="39"/>
      <c r="L70" s="43"/>
    </row>
    <row r="71" s="1" customFormat="1" ht="12" customHeight="1">
      <c r="B71" s="38"/>
      <c r="C71" s="32" t="s">
        <v>109</v>
      </c>
      <c r="D71" s="39"/>
      <c r="E71" s="39"/>
      <c r="F71" s="39"/>
      <c r="G71" s="39"/>
      <c r="H71" s="39"/>
      <c r="I71" s="136"/>
      <c r="J71" s="39"/>
      <c r="K71" s="39"/>
      <c r="L71" s="43"/>
    </row>
    <row r="72" s="1" customFormat="1" ht="16.5" customHeight="1">
      <c r="B72" s="38"/>
      <c r="C72" s="39"/>
      <c r="D72" s="39"/>
      <c r="E72" s="68" t="str">
        <f>E9</f>
        <v>03 - VRN</v>
      </c>
      <c r="F72" s="39"/>
      <c r="G72" s="39"/>
      <c r="H72" s="39"/>
      <c r="I72" s="136"/>
      <c r="J72" s="39"/>
      <c r="K72" s="39"/>
      <c r="L72" s="43"/>
    </row>
    <row r="73" s="1" customFormat="1" ht="6.96" customHeight="1">
      <c r="B73" s="38"/>
      <c r="C73" s="39"/>
      <c r="D73" s="39"/>
      <c r="E73" s="39"/>
      <c r="F73" s="39"/>
      <c r="G73" s="39"/>
      <c r="H73" s="39"/>
      <c r="I73" s="136"/>
      <c r="J73" s="39"/>
      <c r="K73" s="39"/>
      <c r="L73" s="43"/>
    </row>
    <row r="74" s="1" customFormat="1" ht="12" customHeight="1">
      <c r="B74" s="38"/>
      <c r="C74" s="32" t="s">
        <v>21</v>
      </c>
      <c r="D74" s="39"/>
      <c r="E74" s="39"/>
      <c r="F74" s="27" t="str">
        <f>F12</f>
        <v>Úherce</v>
      </c>
      <c r="G74" s="39"/>
      <c r="H74" s="39"/>
      <c r="I74" s="139" t="s">
        <v>23</v>
      </c>
      <c r="J74" s="71" t="str">
        <f>IF(J12="","",J12)</f>
        <v>18. 1. 2019</v>
      </c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36"/>
      <c r="J75" s="39"/>
      <c r="K75" s="39"/>
      <c r="L75" s="43"/>
    </row>
    <row r="76" s="1" customFormat="1" ht="43.05" customHeight="1">
      <c r="B76" s="38"/>
      <c r="C76" s="32" t="s">
        <v>25</v>
      </c>
      <c r="D76" s="39"/>
      <c r="E76" s="39"/>
      <c r="F76" s="27" t="str">
        <f>E15</f>
        <v>VaK Mladá Boleslav, a.s.</v>
      </c>
      <c r="G76" s="39"/>
      <c r="H76" s="39"/>
      <c r="I76" s="139" t="s">
        <v>31</v>
      </c>
      <c r="J76" s="36" t="str">
        <f>E21</f>
        <v>Vodohospodářské inženýrské služby,a.s.</v>
      </c>
      <c r="K76" s="39"/>
      <c r="L76" s="43"/>
    </row>
    <row r="77" s="1" customFormat="1" ht="15.15" customHeight="1">
      <c r="B77" s="38"/>
      <c r="C77" s="32" t="s">
        <v>29</v>
      </c>
      <c r="D77" s="39"/>
      <c r="E77" s="39"/>
      <c r="F77" s="27" t="str">
        <f>IF(E18="","",E18)</f>
        <v>Vyplň údaj</v>
      </c>
      <c r="G77" s="39"/>
      <c r="H77" s="39"/>
      <c r="I77" s="139" t="s">
        <v>34</v>
      </c>
      <c r="J77" s="36" t="str">
        <f>E24</f>
        <v>Ing.Josef Němeček</v>
      </c>
      <c r="K77" s="39"/>
      <c r="L77" s="43"/>
    </row>
    <row r="78" s="1" customFormat="1" ht="10.32" customHeight="1">
      <c r="B78" s="38"/>
      <c r="C78" s="39"/>
      <c r="D78" s="39"/>
      <c r="E78" s="39"/>
      <c r="F78" s="39"/>
      <c r="G78" s="39"/>
      <c r="H78" s="39"/>
      <c r="I78" s="136"/>
      <c r="J78" s="39"/>
      <c r="K78" s="39"/>
      <c r="L78" s="43"/>
    </row>
    <row r="79" s="10" customFormat="1" ht="29.28" customHeight="1">
      <c r="B79" s="186"/>
      <c r="C79" s="187" t="s">
        <v>122</v>
      </c>
      <c r="D79" s="188" t="s">
        <v>57</v>
      </c>
      <c r="E79" s="188" t="s">
        <v>53</v>
      </c>
      <c r="F79" s="188" t="s">
        <v>54</v>
      </c>
      <c r="G79" s="188" t="s">
        <v>123</v>
      </c>
      <c r="H79" s="188" t="s">
        <v>124</v>
      </c>
      <c r="I79" s="189" t="s">
        <v>125</v>
      </c>
      <c r="J79" s="188" t="s">
        <v>113</v>
      </c>
      <c r="K79" s="190" t="s">
        <v>126</v>
      </c>
      <c r="L79" s="191"/>
      <c r="M79" s="91" t="s">
        <v>19</v>
      </c>
      <c r="N79" s="92" t="s">
        <v>42</v>
      </c>
      <c r="O79" s="92" t="s">
        <v>127</v>
      </c>
      <c r="P79" s="92" t="s">
        <v>128</v>
      </c>
      <c r="Q79" s="92" t="s">
        <v>129</v>
      </c>
      <c r="R79" s="92" t="s">
        <v>130</v>
      </c>
      <c r="S79" s="92" t="s">
        <v>131</v>
      </c>
      <c r="T79" s="93" t="s">
        <v>132</v>
      </c>
    </row>
    <row r="80" s="1" customFormat="1" ht="22.8" customHeight="1">
      <c r="B80" s="38"/>
      <c r="C80" s="98" t="s">
        <v>133</v>
      </c>
      <c r="D80" s="39"/>
      <c r="E80" s="39"/>
      <c r="F80" s="39"/>
      <c r="G80" s="39"/>
      <c r="H80" s="39"/>
      <c r="I80" s="136"/>
      <c r="J80" s="192">
        <f>BK80</f>
        <v>0</v>
      </c>
      <c r="K80" s="39"/>
      <c r="L80" s="43"/>
      <c r="M80" s="94"/>
      <c r="N80" s="95"/>
      <c r="O80" s="95"/>
      <c r="P80" s="193">
        <f>P81</f>
        <v>0</v>
      </c>
      <c r="Q80" s="95"/>
      <c r="R80" s="193">
        <f>R81</f>
        <v>0</v>
      </c>
      <c r="S80" s="95"/>
      <c r="T80" s="194">
        <f>T81</f>
        <v>0</v>
      </c>
      <c r="AT80" s="17" t="s">
        <v>71</v>
      </c>
      <c r="AU80" s="17" t="s">
        <v>114</v>
      </c>
      <c r="BK80" s="195">
        <f>BK81</f>
        <v>0</v>
      </c>
    </row>
    <row r="81" s="11" customFormat="1" ht="25.92" customHeight="1">
      <c r="B81" s="196"/>
      <c r="C81" s="197"/>
      <c r="D81" s="198" t="s">
        <v>71</v>
      </c>
      <c r="E81" s="199" t="s">
        <v>345</v>
      </c>
      <c r="F81" s="199" t="s">
        <v>346</v>
      </c>
      <c r="G81" s="197"/>
      <c r="H81" s="197"/>
      <c r="I81" s="200"/>
      <c r="J81" s="201">
        <f>BK81</f>
        <v>0</v>
      </c>
      <c r="K81" s="197"/>
      <c r="L81" s="202"/>
      <c r="M81" s="203"/>
      <c r="N81" s="204"/>
      <c r="O81" s="204"/>
      <c r="P81" s="205">
        <f>SUM(P82:P101)</f>
        <v>0</v>
      </c>
      <c r="Q81" s="204"/>
      <c r="R81" s="205">
        <f>SUM(R82:R101)</f>
        <v>0</v>
      </c>
      <c r="S81" s="204"/>
      <c r="T81" s="206">
        <f>SUM(T82:T101)</f>
        <v>0</v>
      </c>
      <c r="AR81" s="207" t="s">
        <v>163</v>
      </c>
      <c r="AT81" s="208" t="s">
        <v>71</v>
      </c>
      <c r="AU81" s="208" t="s">
        <v>72</v>
      </c>
      <c r="AY81" s="207" t="s">
        <v>136</v>
      </c>
      <c r="BK81" s="209">
        <f>SUM(BK82:BK101)</f>
        <v>0</v>
      </c>
    </row>
    <row r="82" s="1" customFormat="1" ht="16.5" customHeight="1">
      <c r="B82" s="38"/>
      <c r="C82" s="212" t="s">
        <v>80</v>
      </c>
      <c r="D82" s="212" t="s">
        <v>138</v>
      </c>
      <c r="E82" s="213" t="s">
        <v>347</v>
      </c>
      <c r="F82" s="214" t="s">
        <v>348</v>
      </c>
      <c r="G82" s="215" t="s">
        <v>349</v>
      </c>
      <c r="H82" s="216">
        <v>1</v>
      </c>
      <c r="I82" s="217"/>
      <c r="J82" s="218">
        <f>ROUND(I82*H82,2)</f>
        <v>0</v>
      </c>
      <c r="K82" s="214" t="s">
        <v>19</v>
      </c>
      <c r="L82" s="43"/>
      <c r="M82" s="219" t="s">
        <v>19</v>
      </c>
      <c r="N82" s="220" t="s">
        <v>43</v>
      </c>
      <c r="O82" s="83"/>
      <c r="P82" s="221">
        <f>O82*H82</f>
        <v>0</v>
      </c>
      <c r="Q82" s="221">
        <v>0</v>
      </c>
      <c r="R82" s="221">
        <f>Q82*H82</f>
        <v>0</v>
      </c>
      <c r="S82" s="221">
        <v>0</v>
      </c>
      <c r="T82" s="222">
        <f>S82*H82</f>
        <v>0</v>
      </c>
      <c r="AR82" s="223" t="s">
        <v>142</v>
      </c>
      <c r="AT82" s="223" t="s">
        <v>138</v>
      </c>
      <c r="AU82" s="223" t="s">
        <v>80</v>
      </c>
      <c r="AY82" s="17" t="s">
        <v>136</v>
      </c>
      <c r="BE82" s="224">
        <f>IF(N82="základní",J82,0)</f>
        <v>0</v>
      </c>
      <c r="BF82" s="224">
        <f>IF(N82="snížená",J82,0)</f>
        <v>0</v>
      </c>
      <c r="BG82" s="224">
        <f>IF(N82="zákl. přenesená",J82,0)</f>
        <v>0</v>
      </c>
      <c r="BH82" s="224">
        <f>IF(N82="sníž. přenesená",J82,0)</f>
        <v>0</v>
      </c>
      <c r="BI82" s="224">
        <f>IF(N82="nulová",J82,0)</f>
        <v>0</v>
      </c>
      <c r="BJ82" s="17" t="s">
        <v>80</v>
      </c>
      <c r="BK82" s="224">
        <f>ROUND(I82*H82,2)</f>
        <v>0</v>
      </c>
      <c r="BL82" s="17" t="s">
        <v>142</v>
      </c>
      <c r="BM82" s="223" t="s">
        <v>350</v>
      </c>
    </row>
    <row r="83" s="1" customFormat="1" ht="16.5" customHeight="1">
      <c r="B83" s="38"/>
      <c r="C83" s="212" t="s">
        <v>82</v>
      </c>
      <c r="D83" s="212" t="s">
        <v>138</v>
      </c>
      <c r="E83" s="213" t="s">
        <v>351</v>
      </c>
      <c r="F83" s="214" t="s">
        <v>352</v>
      </c>
      <c r="G83" s="215" t="s">
        <v>349</v>
      </c>
      <c r="H83" s="216">
        <v>1</v>
      </c>
      <c r="I83" s="217"/>
      <c r="J83" s="218">
        <f>ROUND(I83*H83,2)</f>
        <v>0</v>
      </c>
      <c r="K83" s="214" t="s">
        <v>19</v>
      </c>
      <c r="L83" s="43"/>
      <c r="M83" s="219" t="s">
        <v>19</v>
      </c>
      <c r="N83" s="220" t="s">
        <v>43</v>
      </c>
      <c r="O83" s="83"/>
      <c r="P83" s="221">
        <f>O83*H83</f>
        <v>0</v>
      </c>
      <c r="Q83" s="221">
        <v>0</v>
      </c>
      <c r="R83" s="221">
        <f>Q83*H83</f>
        <v>0</v>
      </c>
      <c r="S83" s="221">
        <v>0</v>
      </c>
      <c r="T83" s="222">
        <f>S83*H83</f>
        <v>0</v>
      </c>
      <c r="AR83" s="223" t="s">
        <v>142</v>
      </c>
      <c r="AT83" s="223" t="s">
        <v>138</v>
      </c>
      <c r="AU83" s="223" t="s">
        <v>80</v>
      </c>
      <c r="AY83" s="17" t="s">
        <v>136</v>
      </c>
      <c r="BE83" s="224">
        <f>IF(N83="základní",J83,0)</f>
        <v>0</v>
      </c>
      <c r="BF83" s="224">
        <f>IF(N83="snížená",J83,0)</f>
        <v>0</v>
      </c>
      <c r="BG83" s="224">
        <f>IF(N83="zákl. přenesená",J83,0)</f>
        <v>0</v>
      </c>
      <c r="BH83" s="224">
        <f>IF(N83="sníž. přenesená",J83,0)</f>
        <v>0</v>
      </c>
      <c r="BI83" s="224">
        <f>IF(N83="nulová",J83,0)</f>
        <v>0</v>
      </c>
      <c r="BJ83" s="17" t="s">
        <v>80</v>
      </c>
      <c r="BK83" s="224">
        <f>ROUND(I83*H83,2)</f>
        <v>0</v>
      </c>
      <c r="BL83" s="17" t="s">
        <v>142</v>
      </c>
      <c r="BM83" s="223" t="s">
        <v>353</v>
      </c>
    </row>
    <row r="84" s="1" customFormat="1" ht="24" customHeight="1">
      <c r="B84" s="38"/>
      <c r="C84" s="212" t="s">
        <v>154</v>
      </c>
      <c r="D84" s="212" t="s">
        <v>138</v>
      </c>
      <c r="E84" s="213" t="s">
        <v>354</v>
      </c>
      <c r="F84" s="214" t="s">
        <v>355</v>
      </c>
      <c r="G84" s="215" t="s">
        <v>349</v>
      </c>
      <c r="H84" s="216">
        <v>1</v>
      </c>
      <c r="I84" s="217"/>
      <c r="J84" s="218">
        <f>ROUND(I84*H84,2)</f>
        <v>0</v>
      </c>
      <c r="K84" s="214" t="s">
        <v>19</v>
      </c>
      <c r="L84" s="43"/>
      <c r="M84" s="219" t="s">
        <v>19</v>
      </c>
      <c r="N84" s="220" t="s">
        <v>43</v>
      </c>
      <c r="O84" s="83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AR84" s="223" t="s">
        <v>142</v>
      </c>
      <c r="AT84" s="223" t="s">
        <v>138</v>
      </c>
      <c r="AU84" s="223" t="s">
        <v>80</v>
      </c>
      <c r="AY84" s="17" t="s">
        <v>136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7" t="s">
        <v>80</v>
      </c>
      <c r="BK84" s="224">
        <f>ROUND(I84*H84,2)</f>
        <v>0</v>
      </c>
      <c r="BL84" s="17" t="s">
        <v>142</v>
      </c>
      <c r="BM84" s="223" t="s">
        <v>356</v>
      </c>
    </row>
    <row r="85" s="1" customFormat="1" ht="16.5" customHeight="1">
      <c r="B85" s="38"/>
      <c r="C85" s="212" t="s">
        <v>142</v>
      </c>
      <c r="D85" s="212" t="s">
        <v>138</v>
      </c>
      <c r="E85" s="213" t="s">
        <v>357</v>
      </c>
      <c r="F85" s="214" t="s">
        <v>358</v>
      </c>
      <c r="G85" s="215" t="s">
        <v>349</v>
      </c>
      <c r="H85" s="216">
        <v>1</v>
      </c>
      <c r="I85" s="217"/>
      <c r="J85" s="218">
        <f>ROUND(I85*H85,2)</f>
        <v>0</v>
      </c>
      <c r="K85" s="214" t="s">
        <v>19</v>
      </c>
      <c r="L85" s="43"/>
      <c r="M85" s="219" t="s">
        <v>19</v>
      </c>
      <c r="N85" s="220" t="s">
        <v>43</v>
      </c>
      <c r="O85" s="83"/>
      <c r="P85" s="221">
        <f>O85*H85</f>
        <v>0</v>
      </c>
      <c r="Q85" s="221">
        <v>0</v>
      </c>
      <c r="R85" s="221">
        <f>Q85*H85</f>
        <v>0</v>
      </c>
      <c r="S85" s="221">
        <v>0</v>
      </c>
      <c r="T85" s="222">
        <f>S85*H85</f>
        <v>0</v>
      </c>
      <c r="AR85" s="223" t="s">
        <v>142</v>
      </c>
      <c r="AT85" s="223" t="s">
        <v>138</v>
      </c>
      <c r="AU85" s="223" t="s">
        <v>80</v>
      </c>
      <c r="AY85" s="17" t="s">
        <v>136</v>
      </c>
      <c r="BE85" s="224">
        <f>IF(N85="základní",J85,0)</f>
        <v>0</v>
      </c>
      <c r="BF85" s="224">
        <f>IF(N85="snížená",J85,0)</f>
        <v>0</v>
      </c>
      <c r="BG85" s="224">
        <f>IF(N85="zákl. přenesená",J85,0)</f>
        <v>0</v>
      </c>
      <c r="BH85" s="224">
        <f>IF(N85="sníž. přenesená",J85,0)</f>
        <v>0</v>
      </c>
      <c r="BI85" s="224">
        <f>IF(N85="nulová",J85,0)</f>
        <v>0</v>
      </c>
      <c r="BJ85" s="17" t="s">
        <v>80</v>
      </c>
      <c r="BK85" s="224">
        <f>ROUND(I85*H85,2)</f>
        <v>0</v>
      </c>
      <c r="BL85" s="17" t="s">
        <v>142</v>
      </c>
      <c r="BM85" s="223" t="s">
        <v>359</v>
      </c>
    </row>
    <row r="86" s="1" customFormat="1" ht="16.5" customHeight="1">
      <c r="B86" s="38"/>
      <c r="C86" s="212" t="s">
        <v>163</v>
      </c>
      <c r="D86" s="212" t="s">
        <v>138</v>
      </c>
      <c r="E86" s="213" t="s">
        <v>360</v>
      </c>
      <c r="F86" s="214" t="s">
        <v>361</v>
      </c>
      <c r="G86" s="215" t="s">
        <v>349</v>
      </c>
      <c r="H86" s="216">
        <v>1</v>
      </c>
      <c r="I86" s="217"/>
      <c r="J86" s="218">
        <f>ROUND(I86*H86,2)</f>
        <v>0</v>
      </c>
      <c r="K86" s="214" t="s">
        <v>19</v>
      </c>
      <c r="L86" s="43"/>
      <c r="M86" s="219" t="s">
        <v>19</v>
      </c>
      <c r="N86" s="220" t="s">
        <v>43</v>
      </c>
      <c r="O86" s="83"/>
      <c r="P86" s="221">
        <f>O86*H86</f>
        <v>0</v>
      </c>
      <c r="Q86" s="221">
        <v>0</v>
      </c>
      <c r="R86" s="221">
        <f>Q86*H86</f>
        <v>0</v>
      </c>
      <c r="S86" s="221">
        <v>0</v>
      </c>
      <c r="T86" s="222">
        <f>S86*H86</f>
        <v>0</v>
      </c>
      <c r="AR86" s="223" t="s">
        <v>142</v>
      </c>
      <c r="AT86" s="223" t="s">
        <v>138</v>
      </c>
      <c r="AU86" s="223" t="s">
        <v>80</v>
      </c>
      <c r="AY86" s="17" t="s">
        <v>136</v>
      </c>
      <c r="BE86" s="224">
        <f>IF(N86="základní",J86,0)</f>
        <v>0</v>
      </c>
      <c r="BF86" s="224">
        <f>IF(N86="snížená",J86,0)</f>
        <v>0</v>
      </c>
      <c r="BG86" s="224">
        <f>IF(N86="zákl. přenesená",J86,0)</f>
        <v>0</v>
      </c>
      <c r="BH86" s="224">
        <f>IF(N86="sníž. přenesená",J86,0)</f>
        <v>0</v>
      </c>
      <c r="BI86" s="224">
        <f>IF(N86="nulová",J86,0)</f>
        <v>0</v>
      </c>
      <c r="BJ86" s="17" t="s">
        <v>80</v>
      </c>
      <c r="BK86" s="224">
        <f>ROUND(I86*H86,2)</f>
        <v>0</v>
      </c>
      <c r="BL86" s="17" t="s">
        <v>142</v>
      </c>
      <c r="BM86" s="223" t="s">
        <v>362</v>
      </c>
    </row>
    <row r="87" s="1" customFormat="1" ht="24" customHeight="1">
      <c r="B87" s="38"/>
      <c r="C87" s="212" t="s">
        <v>168</v>
      </c>
      <c r="D87" s="212" t="s">
        <v>138</v>
      </c>
      <c r="E87" s="213" t="s">
        <v>363</v>
      </c>
      <c r="F87" s="214" t="s">
        <v>364</v>
      </c>
      <c r="G87" s="215" t="s">
        <v>349</v>
      </c>
      <c r="H87" s="216">
        <v>1</v>
      </c>
      <c r="I87" s="217"/>
      <c r="J87" s="218">
        <f>ROUND(I87*H87,2)</f>
        <v>0</v>
      </c>
      <c r="K87" s="214" t="s">
        <v>19</v>
      </c>
      <c r="L87" s="43"/>
      <c r="M87" s="219" t="s">
        <v>19</v>
      </c>
      <c r="N87" s="220" t="s">
        <v>43</v>
      </c>
      <c r="O87" s="83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AR87" s="223" t="s">
        <v>142</v>
      </c>
      <c r="AT87" s="223" t="s">
        <v>138</v>
      </c>
      <c r="AU87" s="223" t="s">
        <v>80</v>
      </c>
      <c r="AY87" s="17" t="s">
        <v>136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7" t="s">
        <v>80</v>
      </c>
      <c r="BK87" s="224">
        <f>ROUND(I87*H87,2)</f>
        <v>0</v>
      </c>
      <c r="BL87" s="17" t="s">
        <v>142</v>
      </c>
      <c r="BM87" s="223" t="s">
        <v>365</v>
      </c>
    </row>
    <row r="88" s="1" customFormat="1" ht="16.5" customHeight="1">
      <c r="B88" s="38"/>
      <c r="C88" s="212" t="s">
        <v>174</v>
      </c>
      <c r="D88" s="212" t="s">
        <v>138</v>
      </c>
      <c r="E88" s="213" t="s">
        <v>366</v>
      </c>
      <c r="F88" s="214" t="s">
        <v>367</v>
      </c>
      <c r="G88" s="215" t="s">
        <v>349</v>
      </c>
      <c r="H88" s="216">
        <v>1</v>
      </c>
      <c r="I88" s="217"/>
      <c r="J88" s="218">
        <f>ROUND(I88*H88,2)</f>
        <v>0</v>
      </c>
      <c r="K88" s="214" t="s">
        <v>19</v>
      </c>
      <c r="L88" s="43"/>
      <c r="M88" s="219" t="s">
        <v>19</v>
      </c>
      <c r="N88" s="220" t="s">
        <v>43</v>
      </c>
      <c r="O88" s="83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AR88" s="223" t="s">
        <v>142</v>
      </c>
      <c r="AT88" s="223" t="s">
        <v>138</v>
      </c>
      <c r="AU88" s="223" t="s">
        <v>80</v>
      </c>
      <c r="AY88" s="17" t="s">
        <v>136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7" t="s">
        <v>80</v>
      </c>
      <c r="BK88" s="224">
        <f>ROUND(I88*H88,2)</f>
        <v>0</v>
      </c>
      <c r="BL88" s="17" t="s">
        <v>142</v>
      </c>
      <c r="BM88" s="223" t="s">
        <v>368</v>
      </c>
    </row>
    <row r="89" s="1" customFormat="1" ht="16.5" customHeight="1">
      <c r="B89" s="38"/>
      <c r="C89" s="212" t="s">
        <v>178</v>
      </c>
      <c r="D89" s="212" t="s">
        <v>138</v>
      </c>
      <c r="E89" s="213" t="s">
        <v>369</v>
      </c>
      <c r="F89" s="214" t="s">
        <v>370</v>
      </c>
      <c r="G89" s="215" t="s">
        <v>349</v>
      </c>
      <c r="H89" s="216">
        <v>1</v>
      </c>
      <c r="I89" s="217"/>
      <c r="J89" s="218">
        <f>ROUND(I89*H89,2)</f>
        <v>0</v>
      </c>
      <c r="K89" s="214" t="s">
        <v>19</v>
      </c>
      <c r="L89" s="43"/>
      <c r="M89" s="219" t="s">
        <v>19</v>
      </c>
      <c r="N89" s="220" t="s">
        <v>43</v>
      </c>
      <c r="O89" s="83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AR89" s="223" t="s">
        <v>142</v>
      </c>
      <c r="AT89" s="223" t="s">
        <v>138</v>
      </c>
      <c r="AU89" s="223" t="s">
        <v>80</v>
      </c>
      <c r="AY89" s="17" t="s">
        <v>136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7" t="s">
        <v>80</v>
      </c>
      <c r="BK89" s="224">
        <f>ROUND(I89*H89,2)</f>
        <v>0</v>
      </c>
      <c r="BL89" s="17" t="s">
        <v>142</v>
      </c>
      <c r="BM89" s="223" t="s">
        <v>371</v>
      </c>
    </row>
    <row r="90" s="1" customFormat="1" ht="16.5" customHeight="1">
      <c r="B90" s="38"/>
      <c r="C90" s="212" t="s">
        <v>183</v>
      </c>
      <c r="D90" s="212" t="s">
        <v>138</v>
      </c>
      <c r="E90" s="213" t="s">
        <v>372</v>
      </c>
      <c r="F90" s="214" t="s">
        <v>373</v>
      </c>
      <c r="G90" s="215" t="s">
        <v>349</v>
      </c>
      <c r="H90" s="216">
        <v>1</v>
      </c>
      <c r="I90" s="217"/>
      <c r="J90" s="218">
        <f>ROUND(I90*H90,2)</f>
        <v>0</v>
      </c>
      <c r="K90" s="214" t="s">
        <v>19</v>
      </c>
      <c r="L90" s="43"/>
      <c r="M90" s="219" t="s">
        <v>19</v>
      </c>
      <c r="N90" s="220" t="s">
        <v>43</v>
      </c>
      <c r="O90" s="83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AR90" s="223" t="s">
        <v>142</v>
      </c>
      <c r="AT90" s="223" t="s">
        <v>138</v>
      </c>
      <c r="AU90" s="223" t="s">
        <v>80</v>
      </c>
      <c r="AY90" s="17" t="s">
        <v>136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80</v>
      </c>
      <c r="BK90" s="224">
        <f>ROUND(I90*H90,2)</f>
        <v>0</v>
      </c>
      <c r="BL90" s="17" t="s">
        <v>142</v>
      </c>
      <c r="BM90" s="223" t="s">
        <v>374</v>
      </c>
    </row>
    <row r="91" s="1" customFormat="1" ht="16.5" customHeight="1">
      <c r="B91" s="38"/>
      <c r="C91" s="212" t="s">
        <v>189</v>
      </c>
      <c r="D91" s="212" t="s">
        <v>138</v>
      </c>
      <c r="E91" s="213" t="s">
        <v>375</v>
      </c>
      <c r="F91" s="214" t="s">
        <v>376</v>
      </c>
      <c r="G91" s="215" t="s">
        <v>349</v>
      </c>
      <c r="H91" s="216">
        <v>1</v>
      </c>
      <c r="I91" s="217"/>
      <c r="J91" s="218">
        <f>ROUND(I91*H91,2)</f>
        <v>0</v>
      </c>
      <c r="K91" s="214" t="s">
        <v>19</v>
      </c>
      <c r="L91" s="43"/>
      <c r="M91" s="219" t="s">
        <v>19</v>
      </c>
      <c r="N91" s="220" t="s">
        <v>43</v>
      </c>
      <c r="O91" s="83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AR91" s="223" t="s">
        <v>142</v>
      </c>
      <c r="AT91" s="223" t="s">
        <v>138</v>
      </c>
      <c r="AU91" s="223" t="s">
        <v>80</v>
      </c>
      <c r="AY91" s="17" t="s">
        <v>136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80</v>
      </c>
      <c r="BK91" s="224">
        <f>ROUND(I91*H91,2)</f>
        <v>0</v>
      </c>
      <c r="BL91" s="17" t="s">
        <v>142</v>
      </c>
      <c r="BM91" s="223" t="s">
        <v>377</v>
      </c>
    </row>
    <row r="92" s="1" customFormat="1" ht="16.5" customHeight="1">
      <c r="B92" s="38"/>
      <c r="C92" s="212" t="s">
        <v>194</v>
      </c>
      <c r="D92" s="212" t="s">
        <v>138</v>
      </c>
      <c r="E92" s="213" t="s">
        <v>378</v>
      </c>
      <c r="F92" s="214" t="s">
        <v>379</v>
      </c>
      <c r="G92" s="215" t="s">
        <v>349</v>
      </c>
      <c r="H92" s="216">
        <v>1</v>
      </c>
      <c r="I92" s="217"/>
      <c r="J92" s="218">
        <f>ROUND(I92*H92,2)</f>
        <v>0</v>
      </c>
      <c r="K92" s="214" t="s">
        <v>19</v>
      </c>
      <c r="L92" s="43"/>
      <c r="M92" s="219" t="s">
        <v>19</v>
      </c>
      <c r="N92" s="220" t="s">
        <v>43</v>
      </c>
      <c r="O92" s="83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AR92" s="223" t="s">
        <v>142</v>
      </c>
      <c r="AT92" s="223" t="s">
        <v>138</v>
      </c>
      <c r="AU92" s="223" t="s">
        <v>80</v>
      </c>
      <c r="AY92" s="17" t="s">
        <v>136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80</v>
      </c>
      <c r="BK92" s="224">
        <f>ROUND(I92*H92,2)</f>
        <v>0</v>
      </c>
      <c r="BL92" s="17" t="s">
        <v>142</v>
      </c>
      <c r="BM92" s="223" t="s">
        <v>380</v>
      </c>
    </row>
    <row r="93" s="1" customFormat="1" ht="24" customHeight="1">
      <c r="B93" s="38"/>
      <c r="C93" s="212" t="s">
        <v>198</v>
      </c>
      <c r="D93" s="212" t="s">
        <v>138</v>
      </c>
      <c r="E93" s="213" t="s">
        <v>381</v>
      </c>
      <c r="F93" s="214" t="s">
        <v>382</v>
      </c>
      <c r="G93" s="215" t="s">
        <v>349</v>
      </c>
      <c r="H93" s="216">
        <v>1</v>
      </c>
      <c r="I93" s="217"/>
      <c r="J93" s="218">
        <f>ROUND(I93*H93,2)</f>
        <v>0</v>
      </c>
      <c r="K93" s="214" t="s">
        <v>19</v>
      </c>
      <c r="L93" s="43"/>
      <c r="M93" s="219" t="s">
        <v>19</v>
      </c>
      <c r="N93" s="220" t="s">
        <v>43</v>
      </c>
      <c r="O93" s="83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AR93" s="223" t="s">
        <v>142</v>
      </c>
      <c r="AT93" s="223" t="s">
        <v>138</v>
      </c>
      <c r="AU93" s="223" t="s">
        <v>80</v>
      </c>
      <c r="AY93" s="17" t="s">
        <v>136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80</v>
      </c>
      <c r="BK93" s="224">
        <f>ROUND(I93*H93,2)</f>
        <v>0</v>
      </c>
      <c r="BL93" s="17" t="s">
        <v>142</v>
      </c>
      <c r="BM93" s="223" t="s">
        <v>383</v>
      </c>
    </row>
    <row r="94" s="1" customFormat="1" ht="16.5" customHeight="1">
      <c r="B94" s="38"/>
      <c r="C94" s="212" t="s">
        <v>203</v>
      </c>
      <c r="D94" s="212" t="s">
        <v>138</v>
      </c>
      <c r="E94" s="213" t="s">
        <v>384</v>
      </c>
      <c r="F94" s="214" t="s">
        <v>385</v>
      </c>
      <c r="G94" s="215" t="s">
        <v>349</v>
      </c>
      <c r="H94" s="216">
        <v>1</v>
      </c>
      <c r="I94" s="217"/>
      <c r="J94" s="218">
        <f>ROUND(I94*H94,2)</f>
        <v>0</v>
      </c>
      <c r="K94" s="214" t="s">
        <v>19</v>
      </c>
      <c r="L94" s="43"/>
      <c r="M94" s="219" t="s">
        <v>19</v>
      </c>
      <c r="N94" s="220" t="s">
        <v>43</v>
      </c>
      <c r="O94" s="83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AR94" s="223" t="s">
        <v>142</v>
      </c>
      <c r="AT94" s="223" t="s">
        <v>138</v>
      </c>
      <c r="AU94" s="223" t="s">
        <v>80</v>
      </c>
      <c r="AY94" s="17" t="s">
        <v>136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80</v>
      </c>
      <c r="BK94" s="224">
        <f>ROUND(I94*H94,2)</f>
        <v>0</v>
      </c>
      <c r="BL94" s="17" t="s">
        <v>142</v>
      </c>
      <c r="BM94" s="223" t="s">
        <v>386</v>
      </c>
    </row>
    <row r="95" s="1" customFormat="1" ht="16.5" customHeight="1">
      <c r="B95" s="38"/>
      <c r="C95" s="212" t="s">
        <v>209</v>
      </c>
      <c r="D95" s="212" t="s">
        <v>138</v>
      </c>
      <c r="E95" s="213" t="s">
        <v>387</v>
      </c>
      <c r="F95" s="214" t="s">
        <v>388</v>
      </c>
      <c r="G95" s="215" t="s">
        <v>349</v>
      </c>
      <c r="H95" s="216">
        <v>1</v>
      </c>
      <c r="I95" s="217"/>
      <c r="J95" s="218">
        <f>ROUND(I95*H95,2)</f>
        <v>0</v>
      </c>
      <c r="K95" s="214" t="s">
        <v>19</v>
      </c>
      <c r="L95" s="43"/>
      <c r="M95" s="219" t="s">
        <v>19</v>
      </c>
      <c r="N95" s="220" t="s">
        <v>43</v>
      </c>
      <c r="O95" s="83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AR95" s="223" t="s">
        <v>142</v>
      </c>
      <c r="AT95" s="223" t="s">
        <v>138</v>
      </c>
      <c r="AU95" s="223" t="s">
        <v>80</v>
      </c>
      <c r="AY95" s="17" t="s">
        <v>136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80</v>
      </c>
      <c r="BK95" s="224">
        <f>ROUND(I95*H95,2)</f>
        <v>0</v>
      </c>
      <c r="BL95" s="17" t="s">
        <v>142</v>
      </c>
      <c r="BM95" s="223" t="s">
        <v>389</v>
      </c>
    </row>
    <row r="96" s="1" customFormat="1" ht="24" customHeight="1">
      <c r="B96" s="38"/>
      <c r="C96" s="212" t="s">
        <v>8</v>
      </c>
      <c r="D96" s="212" t="s">
        <v>138</v>
      </c>
      <c r="E96" s="213" t="s">
        <v>390</v>
      </c>
      <c r="F96" s="214" t="s">
        <v>391</v>
      </c>
      <c r="G96" s="215" t="s">
        <v>349</v>
      </c>
      <c r="H96" s="216">
        <v>1</v>
      </c>
      <c r="I96" s="217"/>
      <c r="J96" s="218">
        <f>ROUND(I96*H96,2)</f>
        <v>0</v>
      </c>
      <c r="K96" s="214" t="s">
        <v>19</v>
      </c>
      <c r="L96" s="43"/>
      <c r="M96" s="219" t="s">
        <v>19</v>
      </c>
      <c r="N96" s="220" t="s">
        <v>43</v>
      </c>
      <c r="O96" s="83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AR96" s="223" t="s">
        <v>142</v>
      </c>
      <c r="AT96" s="223" t="s">
        <v>138</v>
      </c>
      <c r="AU96" s="223" t="s">
        <v>80</v>
      </c>
      <c r="AY96" s="17" t="s">
        <v>136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80</v>
      </c>
      <c r="BK96" s="224">
        <f>ROUND(I96*H96,2)</f>
        <v>0</v>
      </c>
      <c r="BL96" s="17" t="s">
        <v>142</v>
      </c>
      <c r="BM96" s="223" t="s">
        <v>392</v>
      </c>
    </row>
    <row r="97" s="1" customFormat="1" ht="24" customHeight="1">
      <c r="B97" s="38"/>
      <c r="C97" s="212" t="s">
        <v>218</v>
      </c>
      <c r="D97" s="212" t="s">
        <v>138</v>
      </c>
      <c r="E97" s="213" t="s">
        <v>393</v>
      </c>
      <c r="F97" s="214" t="s">
        <v>394</v>
      </c>
      <c r="G97" s="215" t="s">
        <v>349</v>
      </c>
      <c r="H97" s="216">
        <v>1</v>
      </c>
      <c r="I97" s="217"/>
      <c r="J97" s="218">
        <f>ROUND(I97*H97,2)</f>
        <v>0</v>
      </c>
      <c r="K97" s="214" t="s">
        <v>19</v>
      </c>
      <c r="L97" s="43"/>
      <c r="M97" s="219" t="s">
        <v>19</v>
      </c>
      <c r="N97" s="220" t="s">
        <v>43</v>
      </c>
      <c r="O97" s="83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AR97" s="223" t="s">
        <v>142</v>
      </c>
      <c r="AT97" s="223" t="s">
        <v>138</v>
      </c>
      <c r="AU97" s="223" t="s">
        <v>80</v>
      </c>
      <c r="AY97" s="17" t="s">
        <v>136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80</v>
      </c>
      <c r="BK97" s="224">
        <f>ROUND(I97*H97,2)</f>
        <v>0</v>
      </c>
      <c r="BL97" s="17" t="s">
        <v>142</v>
      </c>
      <c r="BM97" s="223" t="s">
        <v>395</v>
      </c>
    </row>
    <row r="98" s="1" customFormat="1" ht="16.5" customHeight="1">
      <c r="B98" s="38"/>
      <c r="C98" s="212" t="s">
        <v>225</v>
      </c>
      <c r="D98" s="212" t="s">
        <v>138</v>
      </c>
      <c r="E98" s="213" t="s">
        <v>396</v>
      </c>
      <c r="F98" s="214" t="s">
        <v>397</v>
      </c>
      <c r="G98" s="215" t="s">
        <v>349</v>
      </c>
      <c r="H98" s="216">
        <v>1</v>
      </c>
      <c r="I98" s="217"/>
      <c r="J98" s="218">
        <f>ROUND(I98*H98,2)</f>
        <v>0</v>
      </c>
      <c r="K98" s="214" t="s">
        <v>19</v>
      </c>
      <c r="L98" s="43"/>
      <c r="M98" s="219" t="s">
        <v>19</v>
      </c>
      <c r="N98" s="220" t="s">
        <v>43</v>
      </c>
      <c r="O98" s="83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AR98" s="223" t="s">
        <v>142</v>
      </c>
      <c r="AT98" s="223" t="s">
        <v>138</v>
      </c>
      <c r="AU98" s="223" t="s">
        <v>80</v>
      </c>
      <c r="AY98" s="17" t="s">
        <v>136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80</v>
      </c>
      <c r="BK98" s="224">
        <f>ROUND(I98*H98,2)</f>
        <v>0</v>
      </c>
      <c r="BL98" s="17" t="s">
        <v>142</v>
      </c>
      <c r="BM98" s="223" t="s">
        <v>398</v>
      </c>
    </row>
    <row r="99" s="1" customFormat="1" ht="36" customHeight="1">
      <c r="B99" s="38"/>
      <c r="C99" s="212" t="s">
        <v>232</v>
      </c>
      <c r="D99" s="212" t="s">
        <v>138</v>
      </c>
      <c r="E99" s="213" t="s">
        <v>399</v>
      </c>
      <c r="F99" s="214" t="s">
        <v>400</v>
      </c>
      <c r="G99" s="215" t="s">
        <v>349</v>
      </c>
      <c r="H99" s="216">
        <v>1</v>
      </c>
      <c r="I99" s="217"/>
      <c r="J99" s="218">
        <f>ROUND(I99*H99,2)</f>
        <v>0</v>
      </c>
      <c r="K99" s="214" t="s">
        <v>19</v>
      </c>
      <c r="L99" s="43"/>
      <c r="M99" s="219" t="s">
        <v>19</v>
      </c>
      <c r="N99" s="220" t="s">
        <v>43</v>
      </c>
      <c r="O99" s="83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AR99" s="223" t="s">
        <v>142</v>
      </c>
      <c r="AT99" s="223" t="s">
        <v>138</v>
      </c>
      <c r="AU99" s="223" t="s">
        <v>80</v>
      </c>
      <c r="AY99" s="17" t="s">
        <v>136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80</v>
      </c>
      <c r="BK99" s="224">
        <f>ROUND(I99*H99,2)</f>
        <v>0</v>
      </c>
      <c r="BL99" s="17" t="s">
        <v>142</v>
      </c>
      <c r="BM99" s="223" t="s">
        <v>401</v>
      </c>
    </row>
    <row r="100" s="1" customFormat="1" ht="16.5" customHeight="1">
      <c r="B100" s="38"/>
      <c r="C100" s="212" t="s">
        <v>239</v>
      </c>
      <c r="D100" s="212" t="s">
        <v>138</v>
      </c>
      <c r="E100" s="213" t="s">
        <v>402</v>
      </c>
      <c r="F100" s="214" t="s">
        <v>403</v>
      </c>
      <c r="G100" s="215" t="s">
        <v>349</v>
      </c>
      <c r="H100" s="216">
        <v>1</v>
      </c>
      <c r="I100" s="217"/>
      <c r="J100" s="218">
        <f>ROUND(I100*H100,2)</f>
        <v>0</v>
      </c>
      <c r="K100" s="214" t="s">
        <v>19</v>
      </c>
      <c r="L100" s="43"/>
      <c r="M100" s="219" t="s">
        <v>19</v>
      </c>
      <c r="N100" s="220" t="s">
        <v>43</v>
      </c>
      <c r="O100" s="83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AR100" s="223" t="s">
        <v>142</v>
      </c>
      <c r="AT100" s="223" t="s">
        <v>138</v>
      </c>
      <c r="AU100" s="223" t="s">
        <v>80</v>
      </c>
      <c r="AY100" s="17" t="s">
        <v>136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80</v>
      </c>
      <c r="BK100" s="224">
        <f>ROUND(I100*H100,2)</f>
        <v>0</v>
      </c>
      <c r="BL100" s="17" t="s">
        <v>142</v>
      </c>
      <c r="BM100" s="223" t="s">
        <v>404</v>
      </c>
    </row>
    <row r="101" s="1" customFormat="1" ht="24" customHeight="1">
      <c r="B101" s="38"/>
      <c r="C101" s="212" t="s">
        <v>244</v>
      </c>
      <c r="D101" s="212" t="s">
        <v>138</v>
      </c>
      <c r="E101" s="213" t="s">
        <v>405</v>
      </c>
      <c r="F101" s="214" t="s">
        <v>406</v>
      </c>
      <c r="G101" s="215" t="s">
        <v>349</v>
      </c>
      <c r="H101" s="216">
        <v>1</v>
      </c>
      <c r="I101" s="217"/>
      <c r="J101" s="218">
        <f>ROUND(I101*H101,2)</f>
        <v>0</v>
      </c>
      <c r="K101" s="214" t="s">
        <v>19</v>
      </c>
      <c r="L101" s="43"/>
      <c r="M101" s="268" t="s">
        <v>19</v>
      </c>
      <c r="N101" s="269" t="s">
        <v>43</v>
      </c>
      <c r="O101" s="270"/>
      <c r="P101" s="271">
        <f>O101*H101</f>
        <v>0</v>
      </c>
      <c r="Q101" s="271">
        <v>0</v>
      </c>
      <c r="R101" s="271">
        <f>Q101*H101</f>
        <v>0</v>
      </c>
      <c r="S101" s="271">
        <v>0</v>
      </c>
      <c r="T101" s="272">
        <f>S101*H101</f>
        <v>0</v>
      </c>
      <c r="AR101" s="223" t="s">
        <v>142</v>
      </c>
      <c r="AT101" s="223" t="s">
        <v>138</v>
      </c>
      <c r="AU101" s="223" t="s">
        <v>80</v>
      </c>
      <c r="AY101" s="17" t="s">
        <v>136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80</v>
      </c>
      <c r="BK101" s="224">
        <f>ROUND(I101*H101,2)</f>
        <v>0</v>
      </c>
      <c r="BL101" s="17" t="s">
        <v>142</v>
      </c>
      <c r="BM101" s="223" t="s">
        <v>407</v>
      </c>
    </row>
    <row r="102" s="1" customFormat="1" ht="6.96" customHeight="1">
      <c r="B102" s="58"/>
      <c r="C102" s="59"/>
      <c r="D102" s="59"/>
      <c r="E102" s="59"/>
      <c r="F102" s="59"/>
      <c r="G102" s="59"/>
      <c r="H102" s="59"/>
      <c r="I102" s="162"/>
      <c r="J102" s="59"/>
      <c r="K102" s="59"/>
      <c r="L102" s="43"/>
    </row>
  </sheetData>
  <sheetProtection sheet="1" autoFilter="0" formatColumns="0" formatRows="0" objects="1" scenarios="1" spinCount="100000" saltValue="1Gv/PfeD9hR1rpClIkmC/tue9/svMqdrURnJJEmnMHwOMx88JINFija6QYrTSMYDgVWrTn3ycCpqQYf724fTwA==" hashValue="vJWACIWoCi5mz8spGw0jVVMFO9FPTkpOltubHckUgXd/e06hZ/AJ3aA5kPkIGlPVMsm7yhneUlcah4vegXmzjw==" algorithmName="SHA-512" password="CC35"/>
  <autoFilter ref="C79:K10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73" customWidth="1"/>
    <col min="2" max="2" width="1.664063" style="273" customWidth="1"/>
    <col min="3" max="4" width="5" style="273" customWidth="1"/>
    <col min="5" max="5" width="11.67" style="273" customWidth="1"/>
    <col min="6" max="6" width="9.17" style="273" customWidth="1"/>
    <col min="7" max="7" width="5" style="273" customWidth="1"/>
    <col min="8" max="8" width="77.83" style="273" customWidth="1"/>
    <col min="9" max="10" width="20" style="273" customWidth="1"/>
    <col min="11" max="11" width="1.664063" style="273" customWidth="1"/>
  </cols>
  <sheetData>
    <row r="1" ht="37.5" customHeight="1"/>
    <row r="2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5" customFormat="1" ht="45" customHeight="1">
      <c r="B3" s="277"/>
      <c r="C3" s="278" t="s">
        <v>408</v>
      </c>
      <c r="D3" s="278"/>
      <c r="E3" s="278"/>
      <c r="F3" s="278"/>
      <c r="G3" s="278"/>
      <c r="H3" s="278"/>
      <c r="I3" s="278"/>
      <c r="J3" s="278"/>
      <c r="K3" s="279"/>
    </row>
    <row r="4" ht="25.5" customHeight="1">
      <c r="B4" s="280"/>
      <c r="C4" s="281" t="s">
        <v>409</v>
      </c>
      <c r="D4" s="281"/>
      <c r="E4" s="281"/>
      <c r="F4" s="281"/>
      <c r="G4" s="281"/>
      <c r="H4" s="281"/>
      <c r="I4" s="281"/>
      <c r="J4" s="281"/>
      <c r="K4" s="282"/>
    </row>
    <row r="5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ht="15" customHeight="1">
      <c r="B6" s="280"/>
      <c r="C6" s="284" t="s">
        <v>410</v>
      </c>
      <c r="D6" s="284"/>
      <c r="E6" s="284"/>
      <c r="F6" s="284"/>
      <c r="G6" s="284"/>
      <c r="H6" s="284"/>
      <c r="I6" s="284"/>
      <c r="J6" s="284"/>
      <c r="K6" s="282"/>
    </row>
    <row r="7" ht="15" customHeight="1">
      <c r="B7" s="285"/>
      <c r="C7" s="284" t="s">
        <v>411</v>
      </c>
      <c r="D7" s="284"/>
      <c r="E7" s="284"/>
      <c r="F7" s="284"/>
      <c r="G7" s="284"/>
      <c r="H7" s="284"/>
      <c r="I7" s="284"/>
      <c r="J7" s="284"/>
      <c r="K7" s="282"/>
    </row>
    <row r="8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ht="15" customHeight="1">
      <c r="B9" s="285"/>
      <c r="C9" s="284" t="s">
        <v>412</v>
      </c>
      <c r="D9" s="284"/>
      <c r="E9" s="284"/>
      <c r="F9" s="284"/>
      <c r="G9" s="284"/>
      <c r="H9" s="284"/>
      <c r="I9" s="284"/>
      <c r="J9" s="284"/>
      <c r="K9" s="282"/>
    </row>
    <row r="10" ht="15" customHeight="1">
      <c r="B10" s="285"/>
      <c r="C10" s="284"/>
      <c r="D10" s="284" t="s">
        <v>413</v>
      </c>
      <c r="E10" s="284"/>
      <c r="F10" s="284"/>
      <c r="G10" s="284"/>
      <c r="H10" s="284"/>
      <c r="I10" s="284"/>
      <c r="J10" s="284"/>
      <c r="K10" s="282"/>
    </row>
    <row r="11" ht="15" customHeight="1">
      <c r="B11" s="285"/>
      <c r="C11" s="286"/>
      <c r="D11" s="284" t="s">
        <v>414</v>
      </c>
      <c r="E11" s="284"/>
      <c r="F11" s="284"/>
      <c r="G11" s="284"/>
      <c r="H11" s="284"/>
      <c r="I11" s="284"/>
      <c r="J11" s="284"/>
      <c r="K11" s="282"/>
    </row>
    <row r="12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ht="15" customHeight="1">
      <c r="B13" s="285"/>
      <c r="C13" s="286"/>
      <c r="D13" s="287" t="s">
        <v>415</v>
      </c>
      <c r="E13" s="284"/>
      <c r="F13" s="284"/>
      <c r="G13" s="284"/>
      <c r="H13" s="284"/>
      <c r="I13" s="284"/>
      <c r="J13" s="284"/>
      <c r="K13" s="282"/>
    </row>
    <row r="14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ht="15" customHeight="1">
      <c r="B15" s="285"/>
      <c r="C15" s="286"/>
      <c r="D15" s="284" t="s">
        <v>416</v>
      </c>
      <c r="E15" s="284"/>
      <c r="F15" s="284"/>
      <c r="G15" s="284"/>
      <c r="H15" s="284"/>
      <c r="I15" s="284"/>
      <c r="J15" s="284"/>
      <c r="K15" s="282"/>
    </row>
    <row r="16" ht="15" customHeight="1">
      <c r="B16" s="285"/>
      <c r="C16" s="286"/>
      <c r="D16" s="284" t="s">
        <v>417</v>
      </c>
      <c r="E16" s="284"/>
      <c r="F16" s="284"/>
      <c r="G16" s="284"/>
      <c r="H16" s="284"/>
      <c r="I16" s="284"/>
      <c r="J16" s="284"/>
      <c r="K16" s="282"/>
    </row>
    <row r="17" ht="15" customHeight="1">
      <c r="B17" s="285"/>
      <c r="C17" s="286"/>
      <c r="D17" s="284" t="s">
        <v>418</v>
      </c>
      <c r="E17" s="284"/>
      <c r="F17" s="284"/>
      <c r="G17" s="284"/>
      <c r="H17" s="284"/>
      <c r="I17" s="284"/>
      <c r="J17" s="284"/>
      <c r="K17" s="282"/>
    </row>
    <row r="18" ht="15" customHeight="1">
      <c r="B18" s="285"/>
      <c r="C18" s="286"/>
      <c r="D18" s="286"/>
      <c r="E18" s="288" t="s">
        <v>79</v>
      </c>
      <c r="F18" s="284" t="s">
        <v>419</v>
      </c>
      <c r="G18" s="284"/>
      <c r="H18" s="284"/>
      <c r="I18" s="284"/>
      <c r="J18" s="284"/>
      <c r="K18" s="282"/>
    </row>
    <row r="19" ht="15" customHeight="1">
      <c r="B19" s="285"/>
      <c r="C19" s="286"/>
      <c r="D19" s="286"/>
      <c r="E19" s="288" t="s">
        <v>420</v>
      </c>
      <c r="F19" s="284" t="s">
        <v>421</v>
      </c>
      <c r="G19" s="284"/>
      <c r="H19" s="284"/>
      <c r="I19" s="284"/>
      <c r="J19" s="284"/>
      <c r="K19" s="282"/>
    </row>
    <row r="20" ht="15" customHeight="1">
      <c r="B20" s="285"/>
      <c r="C20" s="286"/>
      <c r="D20" s="286"/>
      <c r="E20" s="288" t="s">
        <v>422</v>
      </c>
      <c r="F20" s="284" t="s">
        <v>423</v>
      </c>
      <c r="G20" s="284"/>
      <c r="H20" s="284"/>
      <c r="I20" s="284"/>
      <c r="J20" s="284"/>
      <c r="K20" s="282"/>
    </row>
    <row r="21" ht="15" customHeight="1">
      <c r="B21" s="285"/>
      <c r="C21" s="286"/>
      <c r="D21" s="286"/>
      <c r="E21" s="288" t="s">
        <v>424</v>
      </c>
      <c r="F21" s="284" t="s">
        <v>425</v>
      </c>
      <c r="G21" s="284"/>
      <c r="H21" s="284"/>
      <c r="I21" s="284"/>
      <c r="J21" s="284"/>
      <c r="K21" s="282"/>
    </row>
    <row r="22" ht="15" customHeight="1">
      <c r="B22" s="285"/>
      <c r="C22" s="286"/>
      <c r="D22" s="286"/>
      <c r="E22" s="288" t="s">
        <v>426</v>
      </c>
      <c r="F22" s="284" t="s">
        <v>427</v>
      </c>
      <c r="G22" s="284"/>
      <c r="H22" s="284"/>
      <c r="I22" s="284"/>
      <c r="J22" s="284"/>
      <c r="K22" s="282"/>
    </row>
    <row r="23" ht="15" customHeight="1">
      <c r="B23" s="285"/>
      <c r="C23" s="286"/>
      <c r="D23" s="286"/>
      <c r="E23" s="288" t="s">
        <v>428</v>
      </c>
      <c r="F23" s="284" t="s">
        <v>429</v>
      </c>
      <c r="G23" s="284"/>
      <c r="H23" s="284"/>
      <c r="I23" s="284"/>
      <c r="J23" s="284"/>
      <c r="K23" s="282"/>
    </row>
    <row r="24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ht="15" customHeight="1">
      <c r="B25" s="285"/>
      <c r="C25" s="284" t="s">
        <v>430</v>
      </c>
      <c r="D25" s="284"/>
      <c r="E25" s="284"/>
      <c r="F25" s="284"/>
      <c r="G25" s="284"/>
      <c r="H25" s="284"/>
      <c r="I25" s="284"/>
      <c r="J25" s="284"/>
      <c r="K25" s="282"/>
    </row>
    <row r="26" ht="15" customHeight="1">
      <c r="B26" s="285"/>
      <c r="C26" s="284" t="s">
        <v>431</v>
      </c>
      <c r="D26" s="284"/>
      <c r="E26" s="284"/>
      <c r="F26" s="284"/>
      <c r="G26" s="284"/>
      <c r="H26" s="284"/>
      <c r="I26" s="284"/>
      <c r="J26" s="284"/>
      <c r="K26" s="282"/>
    </row>
    <row r="27" ht="15" customHeight="1">
      <c r="B27" s="285"/>
      <c r="C27" s="284"/>
      <c r="D27" s="284" t="s">
        <v>432</v>
      </c>
      <c r="E27" s="284"/>
      <c r="F27" s="284"/>
      <c r="G27" s="284"/>
      <c r="H27" s="284"/>
      <c r="I27" s="284"/>
      <c r="J27" s="284"/>
      <c r="K27" s="282"/>
    </row>
    <row r="28" ht="15" customHeight="1">
      <c r="B28" s="285"/>
      <c r="C28" s="286"/>
      <c r="D28" s="284" t="s">
        <v>433</v>
      </c>
      <c r="E28" s="284"/>
      <c r="F28" s="284"/>
      <c r="G28" s="284"/>
      <c r="H28" s="284"/>
      <c r="I28" s="284"/>
      <c r="J28" s="284"/>
      <c r="K28" s="282"/>
    </row>
    <row r="29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ht="15" customHeight="1">
      <c r="B30" s="285"/>
      <c r="C30" s="286"/>
      <c r="D30" s="284" t="s">
        <v>434</v>
      </c>
      <c r="E30" s="284"/>
      <c r="F30" s="284"/>
      <c r="G30" s="284"/>
      <c r="H30" s="284"/>
      <c r="I30" s="284"/>
      <c r="J30" s="284"/>
      <c r="K30" s="282"/>
    </row>
    <row r="31" ht="15" customHeight="1">
      <c r="B31" s="285"/>
      <c r="C31" s="286"/>
      <c r="D31" s="284" t="s">
        <v>435</v>
      </c>
      <c r="E31" s="284"/>
      <c r="F31" s="284"/>
      <c r="G31" s="284"/>
      <c r="H31" s="284"/>
      <c r="I31" s="284"/>
      <c r="J31" s="284"/>
      <c r="K31" s="282"/>
    </row>
    <row r="32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ht="15" customHeight="1">
      <c r="B33" s="285"/>
      <c r="C33" s="286"/>
      <c r="D33" s="284" t="s">
        <v>436</v>
      </c>
      <c r="E33" s="284"/>
      <c r="F33" s="284"/>
      <c r="G33" s="284"/>
      <c r="H33" s="284"/>
      <c r="I33" s="284"/>
      <c r="J33" s="284"/>
      <c r="K33" s="282"/>
    </row>
    <row r="34" ht="15" customHeight="1">
      <c r="B34" s="285"/>
      <c r="C34" s="286"/>
      <c r="D34" s="284" t="s">
        <v>437</v>
      </c>
      <c r="E34" s="284"/>
      <c r="F34" s="284"/>
      <c r="G34" s="284"/>
      <c r="H34" s="284"/>
      <c r="I34" s="284"/>
      <c r="J34" s="284"/>
      <c r="K34" s="282"/>
    </row>
    <row r="35" ht="15" customHeight="1">
      <c r="B35" s="285"/>
      <c r="C35" s="286"/>
      <c r="D35" s="284" t="s">
        <v>438</v>
      </c>
      <c r="E35" s="284"/>
      <c r="F35" s="284"/>
      <c r="G35" s="284"/>
      <c r="H35" s="284"/>
      <c r="I35" s="284"/>
      <c r="J35" s="284"/>
      <c r="K35" s="282"/>
    </row>
    <row r="36" ht="15" customHeight="1">
      <c r="B36" s="285"/>
      <c r="C36" s="286"/>
      <c r="D36" s="284"/>
      <c r="E36" s="287" t="s">
        <v>122</v>
      </c>
      <c r="F36" s="284"/>
      <c r="G36" s="284" t="s">
        <v>439</v>
      </c>
      <c r="H36" s="284"/>
      <c r="I36" s="284"/>
      <c r="J36" s="284"/>
      <c r="K36" s="282"/>
    </row>
    <row r="37" ht="30.75" customHeight="1">
      <c r="B37" s="285"/>
      <c r="C37" s="286"/>
      <c r="D37" s="284"/>
      <c r="E37" s="287" t="s">
        <v>440</v>
      </c>
      <c r="F37" s="284"/>
      <c r="G37" s="284" t="s">
        <v>441</v>
      </c>
      <c r="H37" s="284"/>
      <c r="I37" s="284"/>
      <c r="J37" s="284"/>
      <c r="K37" s="282"/>
    </row>
    <row r="38" ht="15" customHeight="1">
      <c r="B38" s="285"/>
      <c r="C38" s="286"/>
      <c r="D38" s="284"/>
      <c r="E38" s="287" t="s">
        <v>53</v>
      </c>
      <c r="F38" s="284"/>
      <c r="G38" s="284" t="s">
        <v>442</v>
      </c>
      <c r="H38" s="284"/>
      <c r="I38" s="284"/>
      <c r="J38" s="284"/>
      <c r="K38" s="282"/>
    </row>
    <row r="39" ht="15" customHeight="1">
      <c r="B39" s="285"/>
      <c r="C39" s="286"/>
      <c r="D39" s="284"/>
      <c r="E39" s="287" t="s">
        <v>54</v>
      </c>
      <c r="F39" s="284"/>
      <c r="G39" s="284" t="s">
        <v>443</v>
      </c>
      <c r="H39" s="284"/>
      <c r="I39" s="284"/>
      <c r="J39" s="284"/>
      <c r="K39" s="282"/>
    </row>
    <row r="40" ht="15" customHeight="1">
      <c r="B40" s="285"/>
      <c r="C40" s="286"/>
      <c r="D40" s="284"/>
      <c r="E40" s="287" t="s">
        <v>123</v>
      </c>
      <c r="F40" s="284"/>
      <c r="G40" s="284" t="s">
        <v>444</v>
      </c>
      <c r="H40" s="284"/>
      <c r="I40" s="284"/>
      <c r="J40" s="284"/>
      <c r="K40" s="282"/>
    </row>
    <row r="41" ht="15" customHeight="1">
      <c r="B41" s="285"/>
      <c r="C41" s="286"/>
      <c r="D41" s="284"/>
      <c r="E41" s="287" t="s">
        <v>124</v>
      </c>
      <c r="F41" s="284"/>
      <c r="G41" s="284" t="s">
        <v>445</v>
      </c>
      <c r="H41" s="284"/>
      <c r="I41" s="284"/>
      <c r="J41" s="284"/>
      <c r="K41" s="282"/>
    </row>
    <row r="42" ht="15" customHeight="1">
      <c r="B42" s="285"/>
      <c r="C42" s="286"/>
      <c r="D42" s="284"/>
      <c r="E42" s="287" t="s">
        <v>446</v>
      </c>
      <c r="F42" s="284"/>
      <c r="G42" s="284" t="s">
        <v>447</v>
      </c>
      <c r="H42" s="284"/>
      <c r="I42" s="284"/>
      <c r="J42" s="284"/>
      <c r="K42" s="282"/>
    </row>
    <row r="43" ht="15" customHeight="1">
      <c r="B43" s="285"/>
      <c r="C43" s="286"/>
      <c r="D43" s="284"/>
      <c r="E43" s="287"/>
      <c r="F43" s="284"/>
      <c r="G43" s="284" t="s">
        <v>448</v>
      </c>
      <c r="H43" s="284"/>
      <c r="I43" s="284"/>
      <c r="J43" s="284"/>
      <c r="K43" s="282"/>
    </row>
    <row r="44" ht="15" customHeight="1">
      <c r="B44" s="285"/>
      <c r="C44" s="286"/>
      <c r="D44" s="284"/>
      <c r="E44" s="287" t="s">
        <v>449</v>
      </c>
      <c r="F44" s="284"/>
      <c r="G44" s="284" t="s">
        <v>450</v>
      </c>
      <c r="H44" s="284"/>
      <c r="I44" s="284"/>
      <c r="J44" s="284"/>
      <c r="K44" s="282"/>
    </row>
    <row r="45" ht="15" customHeight="1">
      <c r="B45" s="285"/>
      <c r="C45" s="286"/>
      <c r="D45" s="284"/>
      <c r="E45" s="287" t="s">
        <v>126</v>
      </c>
      <c r="F45" s="284"/>
      <c r="G45" s="284" t="s">
        <v>451</v>
      </c>
      <c r="H45" s="284"/>
      <c r="I45" s="284"/>
      <c r="J45" s="284"/>
      <c r="K45" s="282"/>
    </row>
    <row r="46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ht="15" customHeight="1">
      <c r="B47" s="285"/>
      <c r="C47" s="286"/>
      <c r="D47" s="284" t="s">
        <v>452</v>
      </c>
      <c r="E47" s="284"/>
      <c r="F47" s="284"/>
      <c r="G47" s="284"/>
      <c r="H47" s="284"/>
      <c r="I47" s="284"/>
      <c r="J47" s="284"/>
      <c r="K47" s="282"/>
    </row>
    <row r="48" ht="15" customHeight="1">
      <c r="B48" s="285"/>
      <c r="C48" s="286"/>
      <c r="D48" s="286"/>
      <c r="E48" s="284" t="s">
        <v>453</v>
      </c>
      <c r="F48" s="284"/>
      <c r="G48" s="284"/>
      <c r="H48" s="284"/>
      <c r="I48" s="284"/>
      <c r="J48" s="284"/>
      <c r="K48" s="282"/>
    </row>
    <row r="49" ht="15" customHeight="1">
      <c r="B49" s="285"/>
      <c r="C49" s="286"/>
      <c r="D49" s="286"/>
      <c r="E49" s="284" t="s">
        <v>454</v>
      </c>
      <c r="F49" s="284"/>
      <c r="G49" s="284"/>
      <c r="H49" s="284"/>
      <c r="I49" s="284"/>
      <c r="J49" s="284"/>
      <c r="K49" s="282"/>
    </row>
    <row r="50" ht="15" customHeight="1">
      <c r="B50" s="285"/>
      <c r="C50" s="286"/>
      <c r="D50" s="286"/>
      <c r="E50" s="284" t="s">
        <v>455</v>
      </c>
      <c r="F50" s="284"/>
      <c r="G50" s="284"/>
      <c r="H50" s="284"/>
      <c r="I50" s="284"/>
      <c r="J50" s="284"/>
      <c r="K50" s="282"/>
    </row>
    <row r="51" ht="15" customHeight="1">
      <c r="B51" s="285"/>
      <c r="C51" s="286"/>
      <c r="D51" s="284" t="s">
        <v>456</v>
      </c>
      <c r="E51" s="284"/>
      <c r="F51" s="284"/>
      <c r="G51" s="284"/>
      <c r="H51" s="284"/>
      <c r="I51" s="284"/>
      <c r="J51" s="284"/>
      <c r="K51" s="282"/>
    </row>
    <row r="52" ht="25.5" customHeight="1">
      <c r="B52" s="280"/>
      <c r="C52" s="281" t="s">
        <v>457</v>
      </c>
      <c r="D52" s="281"/>
      <c r="E52" s="281"/>
      <c r="F52" s="281"/>
      <c r="G52" s="281"/>
      <c r="H52" s="281"/>
      <c r="I52" s="281"/>
      <c r="J52" s="281"/>
      <c r="K52" s="282"/>
    </row>
    <row r="53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ht="15" customHeight="1">
      <c r="B54" s="280"/>
      <c r="C54" s="284" t="s">
        <v>458</v>
      </c>
      <c r="D54" s="284"/>
      <c r="E54" s="284"/>
      <c r="F54" s="284"/>
      <c r="G54" s="284"/>
      <c r="H54" s="284"/>
      <c r="I54" s="284"/>
      <c r="J54" s="284"/>
      <c r="K54" s="282"/>
    </row>
    <row r="55" ht="15" customHeight="1">
      <c r="B55" s="280"/>
      <c r="C55" s="284" t="s">
        <v>459</v>
      </c>
      <c r="D55" s="284"/>
      <c r="E55" s="284"/>
      <c r="F55" s="284"/>
      <c r="G55" s="284"/>
      <c r="H55" s="284"/>
      <c r="I55" s="284"/>
      <c r="J55" s="284"/>
      <c r="K55" s="282"/>
    </row>
    <row r="56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ht="15" customHeight="1">
      <c r="B57" s="280"/>
      <c r="C57" s="284" t="s">
        <v>460</v>
      </c>
      <c r="D57" s="284"/>
      <c r="E57" s="284"/>
      <c r="F57" s="284"/>
      <c r="G57" s="284"/>
      <c r="H57" s="284"/>
      <c r="I57" s="284"/>
      <c r="J57" s="284"/>
      <c r="K57" s="282"/>
    </row>
    <row r="58" ht="15" customHeight="1">
      <c r="B58" s="280"/>
      <c r="C58" s="286"/>
      <c r="D58" s="284" t="s">
        <v>461</v>
      </c>
      <c r="E58" s="284"/>
      <c r="F58" s="284"/>
      <c r="G58" s="284"/>
      <c r="H58" s="284"/>
      <c r="I58" s="284"/>
      <c r="J58" s="284"/>
      <c r="K58" s="282"/>
    </row>
    <row r="59" ht="15" customHeight="1">
      <c r="B59" s="280"/>
      <c r="C59" s="286"/>
      <c r="D59" s="284" t="s">
        <v>462</v>
      </c>
      <c r="E59" s="284"/>
      <c r="F59" s="284"/>
      <c r="G59" s="284"/>
      <c r="H59" s="284"/>
      <c r="I59" s="284"/>
      <c r="J59" s="284"/>
      <c r="K59" s="282"/>
    </row>
    <row r="60" ht="15" customHeight="1">
      <c r="B60" s="280"/>
      <c r="C60" s="286"/>
      <c r="D60" s="284" t="s">
        <v>463</v>
      </c>
      <c r="E60" s="284"/>
      <c r="F60" s="284"/>
      <c r="G60" s="284"/>
      <c r="H60" s="284"/>
      <c r="I60" s="284"/>
      <c r="J60" s="284"/>
      <c r="K60" s="282"/>
    </row>
    <row r="61" ht="15" customHeight="1">
      <c r="B61" s="280"/>
      <c r="C61" s="286"/>
      <c r="D61" s="284" t="s">
        <v>464</v>
      </c>
      <c r="E61" s="284"/>
      <c r="F61" s="284"/>
      <c r="G61" s="284"/>
      <c r="H61" s="284"/>
      <c r="I61" s="284"/>
      <c r="J61" s="284"/>
      <c r="K61" s="282"/>
    </row>
    <row r="62" ht="15" customHeight="1">
      <c r="B62" s="280"/>
      <c r="C62" s="286"/>
      <c r="D62" s="289" t="s">
        <v>465</v>
      </c>
      <c r="E62" s="289"/>
      <c r="F62" s="289"/>
      <c r="G62" s="289"/>
      <c r="H62" s="289"/>
      <c r="I62" s="289"/>
      <c r="J62" s="289"/>
      <c r="K62" s="282"/>
    </row>
    <row r="63" ht="15" customHeight="1">
      <c r="B63" s="280"/>
      <c r="C63" s="286"/>
      <c r="D63" s="284" t="s">
        <v>466</v>
      </c>
      <c r="E63" s="284"/>
      <c r="F63" s="284"/>
      <c r="G63" s="284"/>
      <c r="H63" s="284"/>
      <c r="I63" s="284"/>
      <c r="J63" s="284"/>
      <c r="K63" s="282"/>
    </row>
    <row r="64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ht="15" customHeight="1">
      <c r="B65" s="280"/>
      <c r="C65" s="286"/>
      <c r="D65" s="284" t="s">
        <v>467</v>
      </c>
      <c r="E65" s="284"/>
      <c r="F65" s="284"/>
      <c r="G65" s="284"/>
      <c r="H65" s="284"/>
      <c r="I65" s="284"/>
      <c r="J65" s="284"/>
      <c r="K65" s="282"/>
    </row>
    <row r="66" ht="15" customHeight="1">
      <c r="B66" s="280"/>
      <c r="C66" s="286"/>
      <c r="D66" s="289" t="s">
        <v>468</v>
      </c>
      <c r="E66" s="289"/>
      <c r="F66" s="289"/>
      <c r="G66" s="289"/>
      <c r="H66" s="289"/>
      <c r="I66" s="289"/>
      <c r="J66" s="289"/>
      <c r="K66" s="282"/>
    </row>
    <row r="67" ht="15" customHeight="1">
      <c r="B67" s="280"/>
      <c r="C67" s="286"/>
      <c r="D67" s="284" t="s">
        <v>469</v>
      </c>
      <c r="E67" s="284"/>
      <c r="F67" s="284"/>
      <c r="G67" s="284"/>
      <c r="H67" s="284"/>
      <c r="I67" s="284"/>
      <c r="J67" s="284"/>
      <c r="K67" s="282"/>
    </row>
    <row r="68" ht="15" customHeight="1">
      <c r="B68" s="280"/>
      <c r="C68" s="286"/>
      <c r="D68" s="284" t="s">
        <v>470</v>
      </c>
      <c r="E68" s="284"/>
      <c r="F68" s="284"/>
      <c r="G68" s="284"/>
      <c r="H68" s="284"/>
      <c r="I68" s="284"/>
      <c r="J68" s="284"/>
      <c r="K68" s="282"/>
    </row>
    <row r="69" ht="15" customHeight="1">
      <c r="B69" s="280"/>
      <c r="C69" s="286"/>
      <c r="D69" s="284" t="s">
        <v>471</v>
      </c>
      <c r="E69" s="284"/>
      <c r="F69" s="284"/>
      <c r="G69" s="284"/>
      <c r="H69" s="284"/>
      <c r="I69" s="284"/>
      <c r="J69" s="284"/>
      <c r="K69" s="282"/>
    </row>
    <row r="70" ht="15" customHeight="1">
      <c r="B70" s="280"/>
      <c r="C70" s="286"/>
      <c r="D70" s="284" t="s">
        <v>472</v>
      </c>
      <c r="E70" s="284"/>
      <c r="F70" s="284"/>
      <c r="G70" s="284"/>
      <c r="H70" s="284"/>
      <c r="I70" s="284"/>
      <c r="J70" s="284"/>
      <c r="K70" s="282"/>
    </row>
    <row r="7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ht="45" customHeight="1">
      <c r="B75" s="299"/>
      <c r="C75" s="300" t="s">
        <v>473</v>
      </c>
      <c r="D75" s="300"/>
      <c r="E75" s="300"/>
      <c r="F75" s="300"/>
      <c r="G75" s="300"/>
      <c r="H75" s="300"/>
      <c r="I75" s="300"/>
      <c r="J75" s="300"/>
      <c r="K75" s="301"/>
    </row>
    <row r="76" ht="17.25" customHeight="1">
      <c r="B76" s="299"/>
      <c r="C76" s="302" t="s">
        <v>474</v>
      </c>
      <c r="D76" s="302"/>
      <c r="E76" s="302"/>
      <c r="F76" s="302" t="s">
        <v>475</v>
      </c>
      <c r="G76" s="303"/>
      <c r="H76" s="302" t="s">
        <v>54</v>
      </c>
      <c r="I76" s="302" t="s">
        <v>57</v>
      </c>
      <c r="J76" s="302" t="s">
        <v>476</v>
      </c>
      <c r="K76" s="301"/>
    </row>
    <row r="77" ht="17.25" customHeight="1">
      <c r="B77" s="299"/>
      <c r="C77" s="304" t="s">
        <v>477</v>
      </c>
      <c r="D77" s="304"/>
      <c r="E77" s="304"/>
      <c r="F77" s="305" t="s">
        <v>478</v>
      </c>
      <c r="G77" s="306"/>
      <c r="H77" s="304"/>
      <c r="I77" s="304"/>
      <c r="J77" s="304" t="s">
        <v>479</v>
      </c>
      <c r="K77" s="301"/>
    </row>
    <row r="78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ht="15" customHeight="1">
      <c r="B79" s="299"/>
      <c r="C79" s="287" t="s">
        <v>53</v>
      </c>
      <c r="D79" s="307"/>
      <c r="E79" s="307"/>
      <c r="F79" s="309" t="s">
        <v>480</v>
      </c>
      <c r="G79" s="308"/>
      <c r="H79" s="287" t="s">
        <v>481</v>
      </c>
      <c r="I79" s="287" t="s">
        <v>482</v>
      </c>
      <c r="J79" s="287">
        <v>20</v>
      </c>
      <c r="K79" s="301"/>
    </row>
    <row r="80" ht="15" customHeight="1">
      <c r="B80" s="299"/>
      <c r="C80" s="287" t="s">
        <v>483</v>
      </c>
      <c r="D80" s="287"/>
      <c r="E80" s="287"/>
      <c r="F80" s="309" t="s">
        <v>480</v>
      </c>
      <c r="G80" s="308"/>
      <c r="H80" s="287" t="s">
        <v>484</v>
      </c>
      <c r="I80" s="287" t="s">
        <v>482</v>
      </c>
      <c r="J80" s="287">
        <v>120</v>
      </c>
      <c r="K80" s="301"/>
    </row>
    <row r="81" ht="15" customHeight="1">
      <c r="B81" s="310"/>
      <c r="C81" s="287" t="s">
        <v>485</v>
      </c>
      <c r="D81" s="287"/>
      <c r="E81" s="287"/>
      <c r="F81" s="309" t="s">
        <v>486</v>
      </c>
      <c r="G81" s="308"/>
      <c r="H81" s="287" t="s">
        <v>487</v>
      </c>
      <c r="I81" s="287" t="s">
        <v>482</v>
      </c>
      <c r="J81" s="287">
        <v>50</v>
      </c>
      <c r="K81" s="301"/>
    </row>
    <row r="82" ht="15" customHeight="1">
      <c r="B82" s="310"/>
      <c r="C82" s="287" t="s">
        <v>488</v>
      </c>
      <c r="D82" s="287"/>
      <c r="E82" s="287"/>
      <c r="F82" s="309" t="s">
        <v>480</v>
      </c>
      <c r="G82" s="308"/>
      <c r="H82" s="287" t="s">
        <v>489</v>
      </c>
      <c r="I82" s="287" t="s">
        <v>490</v>
      </c>
      <c r="J82" s="287"/>
      <c r="K82" s="301"/>
    </row>
    <row r="83" ht="15" customHeight="1">
      <c r="B83" s="310"/>
      <c r="C83" s="311" t="s">
        <v>491</v>
      </c>
      <c r="D83" s="311"/>
      <c r="E83" s="311"/>
      <c r="F83" s="312" t="s">
        <v>486</v>
      </c>
      <c r="G83" s="311"/>
      <c r="H83" s="311" t="s">
        <v>492</v>
      </c>
      <c r="I83" s="311" t="s">
        <v>482</v>
      </c>
      <c r="J83" s="311">
        <v>15</v>
      </c>
      <c r="K83" s="301"/>
    </row>
    <row r="84" ht="15" customHeight="1">
      <c r="B84" s="310"/>
      <c r="C84" s="311" t="s">
        <v>493</v>
      </c>
      <c r="D84" s="311"/>
      <c r="E84" s="311"/>
      <c r="F84" s="312" t="s">
        <v>486</v>
      </c>
      <c r="G84" s="311"/>
      <c r="H84" s="311" t="s">
        <v>494</v>
      </c>
      <c r="I84" s="311" t="s">
        <v>482</v>
      </c>
      <c r="J84" s="311">
        <v>15</v>
      </c>
      <c r="K84" s="301"/>
    </row>
    <row r="85" ht="15" customHeight="1">
      <c r="B85" s="310"/>
      <c r="C85" s="311" t="s">
        <v>495</v>
      </c>
      <c r="D85" s="311"/>
      <c r="E85" s="311"/>
      <c r="F85" s="312" t="s">
        <v>486</v>
      </c>
      <c r="G85" s="311"/>
      <c r="H85" s="311" t="s">
        <v>496</v>
      </c>
      <c r="I85" s="311" t="s">
        <v>482</v>
      </c>
      <c r="J85" s="311">
        <v>20</v>
      </c>
      <c r="K85" s="301"/>
    </row>
    <row r="86" ht="15" customHeight="1">
      <c r="B86" s="310"/>
      <c r="C86" s="311" t="s">
        <v>497</v>
      </c>
      <c r="D86" s="311"/>
      <c r="E86" s="311"/>
      <c r="F86" s="312" t="s">
        <v>486</v>
      </c>
      <c r="G86" s="311"/>
      <c r="H86" s="311" t="s">
        <v>498</v>
      </c>
      <c r="I86" s="311" t="s">
        <v>482</v>
      </c>
      <c r="J86" s="311">
        <v>20</v>
      </c>
      <c r="K86" s="301"/>
    </row>
    <row r="87" ht="15" customHeight="1">
      <c r="B87" s="310"/>
      <c r="C87" s="287" t="s">
        <v>499</v>
      </c>
      <c r="D87" s="287"/>
      <c r="E87" s="287"/>
      <c r="F87" s="309" t="s">
        <v>486</v>
      </c>
      <c r="G87" s="308"/>
      <c r="H87" s="287" t="s">
        <v>500</v>
      </c>
      <c r="I87" s="287" t="s">
        <v>482</v>
      </c>
      <c r="J87" s="287">
        <v>50</v>
      </c>
      <c r="K87" s="301"/>
    </row>
    <row r="88" ht="15" customHeight="1">
      <c r="B88" s="310"/>
      <c r="C88" s="287" t="s">
        <v>501</v>
      </c>
      <c r="D88" s="287"/>
      <c r="E88" s="287"/>
      <c r="F88" s="309" t="s">
        <v>486</v>
      </c>
      <c r="G88" s="308"/>
      <c r="H88" s="287" t="s">
        <v>502</v>
      </c>
      <c r="I88" s="287" t="s">
        <v>482</v>
      </c>
      <c r="J88" s="287">
        <v>20</v>
      </c>
      <c r="K88" s="301"/>
    </row>
    <row r="89" ht="15" customHeight="1">
      <c r="B89" s="310"/>
      <c r="C89" s="287" t="s">
        <v>503</v>
      </c>
      <c r="D89" s="287"/>
      <c r="E89" s="287"/>
      <c r="F89" s="309" t="s">
        <v>486</v>
      </c>
      <c r="G89" s="308"/>
      <c r="H89" s="287" t="s">
        <v>504</v>
      </c>
      <c r="I89" s="287" t="s">
        <v>482</v>
      </c>
      <c r="J89" s="287">
        <v>20</v>
      </c>
      <c r="K89" s="301"/>
    </row>
    <row r="90" ht="15" customHeight="1">
      <c r="B90" s="310"/>
      <c r="C90" s="287" t="s">
        <v>505</v>
      </c>
      <c r="D90" s="287"/>
      <c r="E90" s="287"/>
      <c r="F90" s="309" t="s">
        <v>486</v>
      </c>
      <c r="G90" s="308"/>
      <c r="H90" s="287" t="s">
        <v>506</v>
      </c>
      <c r="I90" s="287" t="s">
        <v>482</v>
      </c>
      <c r="J90" s="287">
        <v>50</v>
      </c>
      <c r="K90" s="301"/>
    </row>
    <row r="91" ht="15" customHeight="1">
      <c r="B91" s="310"/>
      <c r="C91" s="287" t="s">
        <v>507</v>
      </c>
      <c r="D91" s="287"/>
      <c r="E91" s="287"/>
      <c r="F91" s="309" t="s">
        <v>486</v>
      </c>
      <c r="G91" s="308"/>
      <c r="H91" s="287" t="s">
        <v>507</v>
      </c>
      <c r="I91" s="287" t="s">
        <v>482</v>
      </c>
      <c r="J91" s="287">
        <v>50</v>
      </c>
      <c r="K91" s="301"/>
    </row>
    <row r="92" ht="15" customHeight="1">
      <c r="B92" s="310"/>
      <c r="C92" s="287" t="s">
        <v>508</v>
      </c>
      <c r="D92" s="287"/>
      <c r="E92" s="287"/>
      <c r="F92" s="309" t="s">
        <v>486</v>
      </c>
      <c r="G92" s="308"/>
      <c r="H92" s="287" t="s">
        <v>509</v>
      </c>
      <c r="I92" s="287" t="s">
        <v>482</v>
      </c>
      <c r="J92" s="287">
        <v>255</v>
      </c>
      <c r="K92" s="301"/>
    </row>
    <row r="93" ht="15" customHeight="1">
      <c r="B93" s="310"/>
      <c r="C93" s="287" t="s">
        <v>510</v>
      </c>
      <c r="D93" s="287"/>
      <c r="E93" s="287"/>
      <c r="F93" s="309" t="s">
        <v>480</v>
      </c>
      <c r="G93" s="308"/>
      <c r="H93" s="287" t="s">
        <v>511</v>
      </c>
      <c r="I93" s="287" t="s">
        <v>512</v>
      </c>
      <c r="J93" s="287"/>
      <c r="K93" s="301"/>
    </row>
    <row r="94" ht="15" customHeight="1">
      <c r="B94" s="310"/>
      <c r="C94" s="287" t="s">
        <v>513</v>
      </c>
      <c r="D94" s="287"/>
      <c r="E94" s="287"/>
      <c r="F94" s="309" t="s">
        <v>480</v>
      </c>
      <c r="G94" s="308"/>
      <c r="H94" s="287" t="s">
        <v>514</v>
      </c>
      <c r="I94" s="287" t="s">
        <v>515</v>
      </c>
      <c r="J94" s="287"/>
      <c r="K94" s="301"/>
    </row>
    <row r="95" ht="15" customHeight="1">
      <c r="B95" s="310"/>
      <c r="C95" s="287" t="s">
        <v>516</v>
      </c>
      <c r="D95" s="287"/>
      <c r="E95" s="287"/>
      <c r="F95" s="309" t="s">
        <v>480</v>
      </c>
      <c r="G95" s="308"/>
      <c r="H95" s="287" t="s">
        <v>516</v>
      </c>
      <c r="I95" s="287" t="s">
        <v>515</v>
      </c>
      <c r="J95" s="287"/>
      <c r="K95" s="301"/>
    </row>
    <row r="96" ht="15" customHeight="1">
      <c r="B96" s="310"/>
      <c r="C96" s="287" t="s">
        <v>38</v>
      </c>
      <c r="D96" s="287"/>
      <c r="E96" s="287"/>
      <c r="F96" s="309" t="s">
        <v>480</v>
      </c>
      <c r="G96" s="308"/>
      <c r="H96" s="287" t="s">
        <v>517</v>
      </c>
      <c r="I96" s="287" t="s">
        <v>515</v>
      </c>
      <c r="J96" s="287"/>
      <c r="K96" s="301"/>
    </row>
    <row r="97" ht="15" customHeight="1">
      <c r="B97" s="310"/>
      <c r="C97" s="287" t="s">
        <v>48</v>
      </c>
      <c r="D97" s="287"/>
      <c r="E97" s="287"/>
      <c r="F97" s="309" t="s">
        <v>480</v>
      </c>
      <c r="G97" s="308"/>
      <c r="H97" s="287" t="s">
        <v>518</v>
      </c>
      <c r="I97" s="287" t="s">
        <v>515</v>
      </c>
      <c r="J97" s="287"/>
      <c r="K97" s="301"/>
    </row>
    <row r="98" ht="15" customHeight="1">
      <c r="B98" s="313"/>
      <c r="C98" s="314"/>
      <c r="D98" s="314"/>
      <c r="E98" s="314"/>
      <c r="F98" s="314"/>
      <c r="G98" s="314"/>
      <c r="H98" s="314"/>
      <c r="I98" s="314"/>
      <c r="J98" s="314"/>
      <c r="K98" s="315"/>
    </row>
    <row r="99" ht="18.75" customHeight="1">
      <c r="B99" s="316"/>
      <c r="C99" s="317"/>
      <c r="D99" s="317"/>
      <c r="E99" s="317"/>
      <c r="F99" s="317"/>
      <c r="G99" s="317"/>
      <c r="H99" s="317"/>
      <c r="I99" s="317"/>
      <c r="J99" s="317"/>
      <c r="K99" s="316"/>
    </row>
    <row r="100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ht="45" customHeight="1">
      <c r="B102" s="299"/>
      <c r="C102" s="300" t="s">
        <v>519</v>
      </c>
      <c r="D102" s="300"/>
      <c r="E102" s="300"/>
      <c r="F102" s="300"/>
      <c r="G102" s="300"/>
      <c r="H102" s="300"/>
      <c r="I102" s="300"/>
      <c r="J102" s="300"/>
      <c r="K102" s="301"/>
    </row>
    <row r="103" ht="17.25" customHeight="1">
      <c r="B103" s="299"/>
      <c r="C103" s="302" t="s">
        <v>474</v>
      </c>
      <c r="D103" s="302"/>
      <c r="E103" s="302"/>
      <c r="F103" s="302" t="s">
        <v>475</v>
      </c>
      <c r="G103" s="303"/>
      <c r="H103" s="302" t="s">
        <v>54</v>
      </c>
      <c r="I103" s="302" t="s">
        <v>57</v>
      </c>
      <c r="J103" s="302" t="s">
        <v>476</v>
      </c>
      <c r="K103" s="301"/>
    </row>
    <row r="104" ht="17.25" customHeight="1">
      <c r="B104" s="299"/>
      <c r="C104" s="304" t="s">
        <v>477</v>
      </c>
      <c r="D104" s="304"/>
      <c r="E104" s="304"/>
      <c r="F104" s="305" t="s">
        <v>478</v>
      </c>
      <c r="G104" s="306"/>
      <c r="H104" s="304"/>
      <c r="I104" s="304"/>
      <c r="J104" s="304" t="s">
        <v>479</v>
      </c>
      <c r="K104" s="301"/>
    </row>
    <row r="105" ht="5.25" customHeight="1">
      <c r="B105" s="299"/>
      <c r="C105" s="302"/>
      <c r="D105" s="302"/>
      <c r="E105" s="302"/>
      <c r="F105" s="302"/>
      <c r="G105" s="318"/>
      <c r="H105" s="302"/>
      <c r="I105" s="302"/>
      <c r="J105" s="302"/>
      <c r="K105" s="301"/>
    </row>
    <row r="106" ht="15" customHeight="1">
      <c r="B106" s="299"/>
      <c r="C106" s="287" t="s">
        <v>53</v>
      </c>
      <c r="D106" s="307"/>
      <c r="E106" s="307"/>
      <c r="F106" s="309" t="s">
        <v>480</v>
      </c>
      <c r="G106" s="318"/>
      <c r="H106" s="287" t="s">
        <v>520</v>
      </c>
      <c r="I106" s="287" t="s">
        <v>482</v>
      </c>
      <c r="J106" s="287">
        <v>20</v>
      </c>
      <c r="K106" s="301"/>
    </row>
    <row r="107" ht="15" customHeight="1">
      <c r="B107" s="299"/>
      <c r="C107" s="287" t="s">
        <v>483</v>
      </c>
      <c r="D107" s="287"/>
      <c r="E107" s="287"/>
      <c r="F107" s="309" t="s">
        <v>480</v>
      </c>
      <c r="G107" s="287"/>
      <c r="H107" s="287" t="s">
        <v>520</v>
      </c>
      <c r="I107" s="287" t="s">
        <v>482</v>
      </c>
      <c r="J107" s="287">
        <v>120</v>
      </c>
      <c r="K107" s="301"/>
    </row>
    <row r="108" ht="15" customHeight="1">
      <c r="B108" s="310"/>
      <c r="C108" s="287" t="s">
        <v>485</v>
      </c>
      <c r="D108" s="287"/>
      <c r="E108" s="287"/>
      <c r="F108" s="309" t="s">
        <v>486</v>
      </c>
      <c r="G108" s="287"/>
      <c r="H108" s="287" t="s">
        <v>520</v>
      </c>
      <c r="I108" s="287" t="s">
        <v>482</v>
      </c>
      <c r="J108" s="287">
        <v>50</v>
      </c>
      <c r="K108" s="301"/>
    </row>
    <row r="109" ht="15" customHeight="1">
      <c r="B109" s="310"/>
      <c r="C109" s="287" t="s">
        <v>488</v>
      </c>
      <c r="D109" s="287"/>
      <c r="E109" s="287"/>
      <c r="F109" s="309" t="s">
        <v>480</v>
      </c>
      <c r="G109" s="287"/>
      <c r="H109" s="287" t="s">
        <v>520</v>
      </c>
      <c r="I109" s="287" t="s">
        <v>490</v>
      </c>
      <c r="J109" s="287"/>
      <c r="K109" s="301"/>
    </row>
    <row r="110" ht="15" customHeight="1">
      <c r="B110" s="310"/>
      <c r="C110" s="287" t="s">
        <v>499</v>
      </c>
      <c r="D110" s="287"/>
      <c r="E110" s="287"/>
      <c r="F110" s="309" t="s">
        <v>486</v>
      </c>
      <c r="G110" s="287"/>
      <c r="H110" s="287" t="s">
        <v>520</v>
      </c>
      <c r="I110" s="287" t="s">
        <v>482</v>
      </c>
      <c r="J110" s="287">
        <v>50</v>
      </c>
      <c r="K110" s="301"/>
    </row>
    <row r="111" ht="15" customHeight="1">
      <c r="B111" s="310"/>
      <c r="C111" s="287" t="s">
        <v>507</v>
      </c>
      <c r="D111" s="287"/>
      <c r="E111" s="287"/>
      <c r="F111" s="309" t="s">
        <v>486</v>
      </c>
      <c r="G111" s="287"/>
      <c r="H111" s="287" t="s">
        <v>520</v>
      </c>
      <c r="I111" s="287" t="s">
        <v>482</v>
      </c>
      <c r="J111" s="287">
        <v>50</v>
      </c>
      <c r="K111" s="301"/>
    </row>
    <row r="112" ht="15" customHeight="1">
      <c r="B112" s="310"/>
      <c r="C112" s="287" t="s">
        <v>505</v>
      </c>
      <c r="D112" s="287"/>
      <c r="E112" s="287"/>
      <c r="F112" s="309" t="s">
        <v>486</v>
      </c>
      <c r="G112" s="287"/>
      <c r="H112" s="287" t="s">
        <v>520</v>
      </c>
      <c r="I112" s="287" t="s">
        <v>482</v>
      </c>
      <c r="J112" s="287">
        <v>50</v>
      </c>
      <c r="K112" s="301"/>
    </row>
    <row r="113" ht="15" customHeight="1">
      <c r="B113" s="310"/>
      <c r="C113" s="287" t="s">
        <v>53</v>
      </c>
      <c r="D113" s="287"/>
      <c r="E113" s="287"/>
      <c r="F113" s="309" t="s">
        <v>480</v>
      </c>
      <c r="G113" s="287"/>
      <c r="H113" s="287" t="s">
        <v>521</v>
      </c>
      <c r="I113" s="287" t="s">
        <v>482</v>
      </c>
      <c r="J113" s="287">
        <v>20</v>
      </c>
      <c r="K113" s="301"/>
    </row>
    <row r="114" ht="15" customHeight="1">
      <c r="B114" s="310"/>
      <c r="C114" s="287" t="s">
        <v>522</v>
      </c>
      <c r="D114" s="287"/>
      <c r="E114" s="287"/>
      <c r="F114" s="309" t="s">
        <v>480</v>
      </c>
      <c r="G114" s="287"/>
      <c r="H114" s="287" t="s">
        <v>523</v>
      </c>
      <c r="I114" s="287" t="s">
        <v>482</v>
      </c>
      <c r="J114" s="287">
        <v>120</v>
      </c>
      <c r="K114" s="301"/>
    </row>
    <row r="115" ht="15" customHeight="1">
      <c r="B115" s="310"/>
      <c r="C115" s="287" t="s">
        <v>38</v>
      </c>
      <c r="D115" s="287"/>
      <c r="E115" s="287"/>
      <c r="F115" s="309" t="s">
        <v>480</v>
      </c>
      <c r="G115" s="287"/>
      <c r="H115" s="287" t="s">
        <v>524</v>
      </c>
      <c r="I115" s="287" t="s">
        <v>515</v>
      </c>
      <c r="J115" s="287"/>
      <c r="K115" s="301"/>
    </row>
    <row r="116" ht="15" customHeight="1">
      <c r="B116" s="310"/>
      <c r="C116" s="287" t="s">
        <v>48</v>
      </c>
      <c r="D116" s="287"/>
      <c r="E116" s="287"/>
      <c r="F116" s="309" t="s">
        <v>480</v>
      </c>
      <c r="G116" s="287"/>
      <c r="H116" s="287" t="s">
        <v>525</v>
      </c>
      <c r="I116" s="287" t="s">
        <v>515</v>
      </c>
      <c r="J116" s="287"/>
      <c r="K116" s="301"/>
    </row>
    <row r="117" ht="15" customHeight="1">
      <c r="B117" s="310"/>
      <c r="C117" s="287" t="s">
        <v>57</v>
      </c>
      <c r="D117" s="287"/>
      <c r="E117" s="287"/>
      <c r="F117" s="309" t="s">
        <v>480</v>
      </c>
      <c r="G117" s="287"/>
      <c r="H117" s="287" t="s">
        <v>526</v>
      </c>
      <c r="I117" s="287" t="s">
        <v>527</v>
      </c>
      <c r="J117" s="287"/>
      <c r="K117" s="301"/>
    </row>
    <row r="118" ht="15" customHeight="1">
      <c r="B118" s="313"/>
      <c r="C118" s="319"/>
      <c r="D118" s="319"/>
      <c r="E118" s="319"/>
      <c r="F118" s="319"/>
      <c r="G118" s="319"/>
      <c r="H118" s="319"/>
      <c r="I118" s="319"/>
      <c r="J118" s="319"/>
      <c r="K118" s="315"/>
    </row>
    <row r="119" ht="18.75" customHeight="1">
      <c r="B119" s="320"/>
      <c r="C119" s="284"/>
      <c r="D119" s="284"/>
      <c r="E119" s="284"/>
      <c r="F119" s="321"/>
      <c r="G119" s="284"/>
      <c r="H119" s="284"/>
      <c r="I119" s="284"/>
      <c r="J119" s="284"/>
      <c r="K119" s="320"/>
    </row>
    <row r="120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ht="7.5" customHeight="1">
      <c r="B121" s="322"/>
      <c r="C121" s="323"/>
      <c r="D121" s="323"/>
      <c r="E121" s="323"/>
      <c r="F121" s="323"/>
      <c r="G121" s="323"/>
      <c r="H121" s="323"/>
      <c r="I121" s="323"/>
      <c r="J121" s="323"/>
      <c r="K121" s="324"/>
    </row>
    <row r="122" ht="45" customHeight="1">
      <c r="B122" s="325"/>
      <c r="C122" s="278" t="s">
        <v>528</v>
      </c>
      <c r="D122" s="278"/>
      <c r="E122" s="278"/>
      <c r="F122" s="278"/>
      <c r="G122" s="278"/>
      <c r="H122" s="278"/>
      <c r="I122" s="278"/>
      <c r="J122" s="278"/>
      <c r="K122" s="326"/>
    </row>
    <row r="123" ht="17.25" customHeight="1">
      <c r="B123" s="327"/>
      <c r="C123" s="302" t="s">
        <v>474</v>
      </c>
      <c r="D123" s="302"/>
      <c r="E123" s="302"/>
      <c r="F123" s="302" t="s">
        <v>475</v>
      </c>
      <c r="G123" s="303"/>
      <c r="H123" s="302" t="s">
        <v>54</v>
      </c>
      <c r="I123" s="302" t="s">
        <v>57</v>
      </c>
      <c r="J123" s="302" t="s">
        <v>476</v>
      </c>
      <c r="K123" s="328"/>
    </row>
    <row r="124" ht="17.25" customHeight="1">
      <c r="B124" s="327"/>
      <c r="C124" s="304" t="s">
        <v>477</v>
      </c>
      <c r="D124" s="304"/>
      <c r="E124" s="304"/>
      <c r="F124" s="305" t="s">
        <v>478</v>
      </c>
      <c r="G124" s="306"/>
      <c r="H124" s="304"/>
      <c r="I124" s="304"/>
      <c r="J124" s="304" t="s">
        <v>479</v>
      </c>
      <c r="K124" s="328"/>
    </row>
    <row r="125" ht="5.25" customHeight="1">
      <c r="B125" s="329"/>
      <c r="C125" s="307"/>
      <c r="D125" s="307"/>
      <c r="E125" s="307"/>
      <c r="F125" s="307"/>
      <c r="G125" s="287"/>
      <c r="H125" s="307"/>
      <c r="I125" s="307"/>
      <c r="J125" s="307"/>
      <c r="K125" s="330"/>
    </row>
    <row r="126" ht="15" customHeight="1">
      <c r="B126" s="329"/>
      <c r="C126" s="287" t="s">
        <v>483</v>
      </c>
      <c r="D126" s="307"/>
      <c r="E126" s="307"/>
      <c r="F126" s="309" t="s">
        <v>480</v>
      </c>
      <c r="G126" s="287"/>
      <c r="H126" s="287" t="s">
        <v>520</v>
      </c>
      <c r="I126" s="287" t="s">
        <v>482</v>
      </c>
      <c r="J126" s="287">
        <v>120</v>
      </c>
      <c r="K126" s="331"/>
    </row>
    <row r="127" ht="15" customHeight="1">
      <c r="B127" s="329"/>
      <c r="C127" s="287" t="s">
        <v>529</v>
      </c>
      <c r="D127" s="287"/>
      <c r="E127" s="287"/>
      <c r="F127" s="309" t="s">
        <v>480</v>
      </c>
      <c r="G127" s="287"/>
      <c r="H127" s="287" t="s">
        <v>530</v>
      </c>
      <c r="I127" s="287" t="s">
        <v>482</v>
      </c>
      <c r="J127" s="287" t="s">
        <v>531</v>
      </c>
      <c r="K127" s="331"/>
    </row>
    <row r="128" ht="15" customHeight="1">
      <c r="B128" s="329"/>
      <c r="C128" s="287" t="s">
        <v>428</v>
      </c>
      <c r="D128" s="287"/>
      <c r="E128" s="287"/>
      <c r="F128" s="309" t="s">
        <v>480</v>
      </c>
      <c r="G128" s="287"/>
      <c r="H128" s="287" t="s">
        <v>532</v>
      </c>
      <c r="I128" s="287" t="s">
        <v>482</v>
      </c>
      <c r="J128" s="287" t="s">
        <v>531</v>
      </c>
      <c r="K128" s="331"/>
    </row>
    <row r="129" ht="15" customHeight="1">
      <c r="B129" s="329"/>
      <c r="C129" s="287" t="s">
        <v>491</v>
      </c>
      <c r="D129" s="287"/>
      <c r="E129" s="287"/>
      <c r="F129" s="309" t="s">
        <v>486</v>
      </c>
      <c r="G129" s="287"/>
      <c r="H129" s="287" t="s">
        <v>492</v>
      </c>
      <c r="I129" s="287" t="s">
        <v>482</v>
      </c>
      <c r="J129" s="287">
        <v>15</v>
      </c>
      <c r="K129" s="331"/>
    </row>
    <row r="130" ht="15" customHeight="1">
      <c r="B130" s="329"/>
      <c r="C130" s="311" t="s">
        <v>493</v>
      </c>
      <c r="D130" s="311"/>
      <c r="E130" s="311"/>
      <c r="F130" s="312" t="s">
        <v>486</v>
      </c>
      <c r="G130" s="311"/>
      <c r="H130" s="311" t="s">
        <v>494</v>
      </c>
      <c r="I130" s="311" t="s">
        <v>482</v>
      </c>
      <c r="J130" s="311">
        <v>15</v>
      </c>
      <c r="K130" s="331"/>
    </row>
    <row r="131" ht="15" customHeight="1">
      <c r="B131" s="329"/>
      <c r="C131" s="311" t="s">
        <v>495</v>
      </c>
      <c r="D131" s="311"/>
      <c r="E131" s="311"/>
      <c r="F131" s="312" t="s">
        <v>486</v>
      </c>
      <c r="G131" s="311"/>
      <c r="H131" s="311" t="s">
        <v>496</v>
      </c>
      <c r="I131" s="311" t="s">
        <v>482</v>
      </c>
      <c r="J131" s="311">
        <v>20</v>
      </c>
      <c r="K131" s="331"/>
    </row>
    <row r="132" ht="15" customHeight="1">
      <c r="B132" s="329"/>
      <c r="C132" s="311" t="s">
        <v>497</v>
      </c>
      <c r="D132" s="311"/>
      <c r="E132" s="311"/>
      <c r="F132" s="312" t="s">
        <v>486</v>
      </c>
      <c r="G132" s="311"/>
      <c r="H132" s="311" t="s">
        <v>498</v>
      </c>
      <c r="I132" s="311" t="s">
        <v>482</v>
      </c>
      <c r="J132" s="311">
        <v>20</v>
      </c>
      <c r="K132" s="331"/>
    </row>
    <row r="133" ht="15" customHeight="1">
      <c r="B133" s="329"/>
      <c r="C133" s="287" t="s">
        <v>485</v>
      </c>
      <c r="D133" s="287"/>
      <c r="E133" s="287"/>
      <c r="F133" s="309" t="s">
        <v>486</v>
      </c>
      <c r="G133" s="287"/>
      <c r="H133" s="287" t="s">
        <v>520</v>
      </c>
      <c r="I133" s="287" t="s">
        <v>482</v>
      </c>
      <c r="J133" s="287">
        <v>50</v>
      </c>
      <c r="K133" s="331"/>
    </row>
    <row r="134" ht="15" customHeight="1">
      <c r="B134" s="329"/>
      <c r="C134" s="287" t="s">
        <v>499</v>
      </c>
      <c r="D134" s="287"/>
      <c r="E134" s="287"/>
      <c r="F134" s="309" t="s">
        <v>486</v>
      </c>
      <c r="G134" s="287"/>
      <c r="H134" s="287" t="s">
        <v>520</v>
      </c>
      <c r="I134" s="287" t="s">
        <v>482</v>
      </c>
      <c r="J134" s="287">
        <v>50</v>
      </c>
      <c r="K134" s="331"/>
    </row>
    <row r="135" ht="15" customHeight="1">
      <c r="B135" s="329"/>
      <c r="C135" s="287" t="s">
        <v>505</v>
      </c>
      <c r="D135" s="287"/>
      <c r="E135" s="287"/>
      <c r="F135" s="309" t="s">
        <v>486</v>
      </c>
      <c r="G135" s="287"/>
      <c r="H135" s="287" t="s">
        <v>520</v>
      </c>
      <c r="I135" s="287" t="s">
        <v>482</v>
      </c>
      <c r="J135" s="287">
        <v>50</v>
      </c>
      <c r="K135" s="331"/>
    </row>
    <row r="136" ht="15" customHeight="1">
      <c r="B136" s="329"/>
      <c r="C136" s="287" t="s">
        <v>507</v>
      </c>
      <c r="D136" s="287"/>
      <c r="E136" s="287"/>
      <c r="F136" s="309" t="s">
        <v>486</v>
      </c>
      <c r="G136" s="287"/>
      <c r="H136" s="287" t="s">
        <v>520</v>
      </c>
      <c r="I136" s="287" t="s">
        <v>482</v>
      </c>
      <c r="J136" s="287">
        <v>50</v>
      </c>
      <c r="K136" s="331"/>
    </row>
    <row r="137" ht="15" customHeight="1">
      <c r="B137" s="329"/>
      <c r="C137" s="287" t="s">
        <v>508</v>
      </c>
      <c r="D137" s="287"/>
      <c r="E137" s="287"/>
      <c r="F137" s="309" t="s">
        <v>486</v>
      </c>
      <c r="G137" s="287"/>
      <c r="H137" s="287" t="s">
        <v>533</v>
      </c>
      <c r="I137" s="287" t="s">
        <v>482</v>
      </c>
      <c r="J137" s="287">
        <v>255</v>
      </c>
      <c r="K137" s="331"/>
    </row>
    <row r="138" ht="15" customHeight="1">
      <c r="B138" s="329"/>
      <c r="C138" s="287" t="s">
        <v>510</v>
      </c>
      <c r="D138" s="287"/>
      <c r="E138" s="287"/>
      <c r="F138" s="309" t="s">
        <v>480</v>
      </c>
      <c r="G138" s="287"/>
      <c r="H138" s="287" t="s">
        <v>534</v>
      </c>
      <c r="I138" s="287" t="s">
        <v>512</v>
      </c>
      <c r="J138" s="287"/>
      <c r="K138" s="331"/>
    </row>
    <row r="139" ht="15" customHeight="1">
      <c r="B139" s="329"/>
      <c r="C139" s="287" t="s">
        <v>513</v>
      </c>
      <c r="D139" s="287"/>
      <c r="E139" s="287"/>
      <c r="F139" s="309" t="s">
        <v>480</v>
      </c>
      <c r="G139" s="287"/>
      <c r="H139" s="287" t="s">
        <v>535</v>
      </c>
      <c r="I139" s="287" t="s">
        <v>515</v>
      </c>
      <c r="J139" s="287"/>
      <c r="K139" s="331"/>
    </row>
    <row r="140" ht="15" customHeight="1">
      <c r="B140" s="329"/>
      <c r="C140" s="287" t="s">
        <v>516</v>
      </c>
      <c r="D140" s="287"/>
      <c r="E140" s="287"/>
      <c r="F140" s="309" t="s">
        <v>480</v>
      </c>
      <c r="G140" s="287"/>
      <c r="H140" s="287" t="s">
        <v>516</v>
      </c>
      <c r="I140" s="287" t="s">
        <v>515</v>
      </c>
      <c r="J140" s="287"/>
      <c r="K140" s="331"/>
    </row>
    <row r="141" ht="15" customHeight="1">
      <c r="B141" s="329"/>
      <c r="C141" s="287" t="s">
        <v>38</v>
      </c>
      <c r="D141" s="287"/>
      <c r="E141" s="287"/>
      <c r="F141" s="309" t="s">
        <v>480</v>
      </c>
      <c r="G141" s="287"/>
      <c r="H141" s="287" t="s">
        <v>536</v>
      </c>
      <c r="I141" s="287" t="s">
        <v>515</v>
      </c>
      <c r="J141" s="287"/>
      <c r="K141" s="331"/>
    </row>
    <row r="142" ht="15" customHeight="1">
      <c r="B142" s="329"/>
      <c r="C142" s="287" t="s">
        <v>537</v>
      </c>
      <c r="D142" s="287"/>
      <c r="E142" s="287"/>
      <c r="F142" s="309" t="s">
        <v>480</v>
      </c>
      <c r="G142" s="287"/>
      <c r="H142" s="287" t="s">
        <v>538</v>
      </c>
      <c r="I142" s="287" t="s">
        <v>515</v>
      </c>
      <c r="J142" s="287"/>
      <c r="K142" s="331"/>
    </row>
    <row r="143" ht="15" customHeight="1">
      <c r="B143" s="332"/>
      <c r="C143" s="333"/>
      <c r="D143" s="333"/>
      <c r="E143" s="333"/>
      <c r="F143" s="333"/>
      <c r="G143" s="333"/>
      <c r="H143" s="333"/>
      <c r="I143" s="333"/>
      <c r="J143" s="333"/>
      <c r="K143" s="334"/>
    </row>
    <row r="144" ht="18.75" customHeight="1">
      <c r="B144" s="284"/>
      <c r="C144" s="284"/>
      <c r="D144" s="284"/>
      <c r="E144" s="284"/>
      <c r="F144" s="321"/>
      <c r="G144" s="284"/>
      <c r="H144" s="284"/>
      <c r="I144" s="284"/>
      <c r="J144" s="284"/>
      <c r="K144" s="284"/>
    </row>
    <row r="145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ht="45" customHeight="1">
      <c r="B147" s="299"/>
      <c r="C147" s="300" t="s">
        <v>539</v>
      </c>
      <c r="D147" s="300"/>
      <c r="E147" s="300"/>
      <c r="F147" s="300"/>
      <c r="G147" s="300"/>
      <c r="H147" s="300"/>
      <c r="I147" s="300"/>
      <c r="J147" s="300"/>
      <c r="K147" s="301"/>
    </row>
    <row r="148" ht="17.25" customHeight="1">
      <c r="B148" s="299"/>
      <c r="C148" s="302" t="s">
        <v>474</v>
      </c>
      <c r="D148" s="302"/>
      <c r="E148" s="302"/>
      <c r="F148" s="302" t="s">
        <v>475</v>
      </c>
      <c r="G148" s="303"/>
      <c r="H148" s="302" t="s">
        <v>54</v>
      </c>
      <c r="I148" s="302" t="s">
        <v>57</v>
      </c>
      <c r="J148" s="302" t="s">
        <v>476</v>
      </c>
      <c r="K148" s="301"/>
    </row>
    <row r="149" ht="17.25" customHeight="1">
      <c r="B149" s="299"/>
      <c r="C149" s="304" t="s">
        <v>477</v>
      </c>
      <c r="D149" s="304"/>
      <c r="E149" s="304"/>
      <c r="F149" s="305" t="s">
        <v>478</v>
      </c>
      <c r="G149" s="306"/>
      <c r="H149" s="304"/>
      <c r="I149" s="304"/>
      <c r="J149" s="304" t="s">
        <v>479</v>
      </c>
      <c r="K149" s="301"/>
    </row>
    <row r="150" ht="5.25" customHeight="1">
      <c r="B150" s="310"/>
      <c r="C150" s="307"/>
      <c r="D150" s="307"/>
      <c r="E150" s="307"/>
      <c r="F150" s="307"/>
      <c r="G150" s="308"/>
      <c r="H150" s="307"/>
      <c r="I150" s="307"/>
      <c r="J150" s="307"/>
      <c r="K150" s="331"/>
    </row>
    <row r="151" ht="15" customHeight="1">
      <c r="B151" s="310"/>
      <c r="C151" s="335" t="s">
        <v>483</v>
      </c>
      <c r="D151" s="287"/>
      <c r="E151" s="287"/>
      <c r="F151" s="336" t="s">
        <v>480</v>
      </c>
      <c r="G151" s="287"/>
      <c r="H151" s="335" t="s">
        <v>520</v>
      </c>
      <c r="I151" s="335" t="s">
        <v>482</v>
      </c>
      <c r="J151" s="335">
        <v>120</v>
      </c>
      <c r="K151" s="331"/>
    </row>
    <row r="152" ht="15" customHeight="1">
      <c r="B152" s="310"/>
      <c r="C152" s="335" t="s">
        <v>529</v>
      </c>
      <c r="D152" s="287"/>
      <c r="E152" s="287"/>
      <c r="F152" s="336" t="s">
        <v>480</v>
      </c>
      <c r="G152" s="287"/>
      <c r="H152" s="335" t="s">
        <v>540</v>
      </c>
      <c r="I152" s="335" t="s">
        <v>482</v>
      </c>
      <c r="J152" s="335" t="s">
        <v>531</v>
      </c>
      <c r="K152" s="331"/>
    </row>
    <row r="153" ht="15" customHeight="1">
      <c r="B153" s="310"/>
      <c r="C153" s="335" t="s">
        <v>428</v>
      </c>
      <c r="D153" s="287"/>
      <c r="E153" s="287"/>
      <c r="F153" s="336" t="s">
        <v>480</v>
      </c>
      <c r="G153" s="287"/>
      <c r="H153" s="335" t="s">
        <v>541</v>
      </c>
      <c r="I153" s="335" t="s">
        <v>482</v>
      </c>
      <c r="J153" s="335" t="s">
        <v>531</v>
      </c>
      <c r="K153" s="331"/>
    </row>
    <row r="154" ht="15" customHeight="1">
      <c r="B154" s="310"/>
      <c r="C154" s="335" t="s">
        <v>485</v>
      </c>
      <c r="D154" s="287"/>
      <c r="E154" s="287"/>
      <c r="F154" s="336" t="s">
        <v>486</v>
      </c>
      <c r="G154" s="287"/>
      <c r="H154" s="335" t="s">
        <v>520</v>
      </c>
      <c r="I154" s="335" t="s">
        <v>482</v>
      </c>
      <c r="J154" s="335">
        <v>50</v>
      </c>
      <c r="K154" s="331"/>
    </row>
    <row r="155" ht="15" customHeight="1">
      <c r="B155" s="310"/>
      <c r="C155" s="335" t="s">
        <v>488</v>
      </c>
      <c r="D155" s="287"/>
      <c r="E155" s="287"/>
      <c r="F155" s="336" t="s">
        <v>480</v>
      </c>
      <c r="G155" s="287"/>
      <c r="H155" s="335" t="s">
        <v>520</v>
      </c>
      <c r="I155" s="335" t="s">
        <v>490</v>
      </c>
      <c r="J155" s="335"/>
      <c r="K155" s="331"/>
    </row>
    <row r="156" ht="15" customHeight="1">
      <c r="B156" s="310"/>
      <c r="C156" s="335" t="s">
        <v>499</v>
      </c>
      <c r="D156" s="287"/>
      <c r="E156" s="287"/>
      <c r="F156" s="336" t="s">
        <v>486</v>
      </c>
      <c r="G156" s="287"/>
      <c r="H156" s="335" t="s">
        <v>520</v>
      </c>
      <c r="I156" s="335" t="s">
        <v>482</v>
      </c>
      <c r="J156" s="335">
        <v>50</v>
      </c>
      <c r="K156" s="331"/>
    </row>
    <row r="157" ht="15" customHeight="1">
      <c r="B157" s="310"/>
      <c r="C157" s="335" t="s">
        <v>507</v>
      </c>
      <c r="D157" s="287"/>
      <c r="E157" s="287"/>
      <c r="F157" s="336" t="s">
        <v>486</v>
      </c>
      <c r="G157" s="287"/>
      <c r="H157" s="335" t="s">
        <v>520</v>
      </c>
      <c r="I157" s="335" t="s">
        <v>482</v>
      </c>
      <c r="J157" s="335">
        <v>50</v>
      </c>
      <c r="K157" s="331"/>
    </row>
    <row r="158" ht="15" customHeight="1">
      <c r="B158" s="310"/>
      <c r="C158" s="335" t="s">
        <v>505</v>
      </c>
      <c r="D158" s="287"/>
      <c r="E158" s="287"/>
      <c r="F158" s="336" t="s">
        <v>486</v>
      </c>
      <c r="G158" s="287"/>
      <c r="H158" s="335" t="s">
        <v>520</v>
      </c>
      <c r="I158" s="335" t="s">
        <v>482</v>
      </c>
      <c r="J158" s="335">
        <v>50</v>
      </c>
      <c r="K158" s="331"/>
    </row>
    <row r="159" ht="15" customHeight="1">
      <c r="B159" s="310"/>
      <c r="C159" s="335" t="s">
        <v>112</v>
      </c>
      <c r="D159" s="287"/>
      <c r="E159" s="287"/>
      <c r="F159" s="336" t="s">
        <v>480</v>
      </c>
      <c r="G159" s="287"/>
      <c r="H159" s="335" t="s">
        <v>542</v>
      </c>
      <c r="I159" s="335" t="s">
        <v>482</v>
      </c>
      <c r="J159" s="335" t="s">
        <v>543</v>
      </c>
      <c r="K159" s="331"/>
    </row>
    <row r="160" ht="15" customHeight="1">
      <c r="B160" s="310"/>
      <c r="C160" s="335" t="s">
        <v>544</v>
      </c>
      <c r="D160" s="287"/>
      <c r="E160" s="287"/>
      <c r="F160" s="336" t="s">
        <v>480</v>
      </c>
      <c r="G160" s="287"/>
      <c r="H160" s="335" t="s">
        <v>545</v>
      </c>
      <c r="I160" s="335" t="s">
        <v>515</v>
      </c>
      <c r="J160" s="335"/>
      <c r="K160" s="331"/>
    </row>
    <row r="161" ht="15" customHeight="1">
      <c r="B161" s="337"/>
      <c r="C161" s="319"/>
      <c r="D161" s="319"/>
      <c r="E161" s="319"/>
      <c r="F161" s="319"/>
      <c r="G161" s="319"/>
      <c r="H161" s="319"/>
      <c r="I161" s="319"/>
      <c r="J161" s="319"/>
      <c r="K161" s="338"/>
    </row>
    <row r="162" ht="18.75" customHeight="1">
      <c r="B162" s="284"/>
      <c r="C162" s="287"/>
      <c r="D162" s="287"/>
      <c r="E162" s="287"/>
      <c r="F162" s="309"/>
      <c r="G162" s="287"/>
      <c r="H162" s="287"/>
      <c r="I162" s="287"/>
      <c r="J162" s="287"/>
      <c r="K162" s="284"/>
    </row>
    <row r="163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ht="45" customHeight="1">
      <c r="B165" s="277"/>
      <c r="C165" s="278" t="s">
        <v>546</v>
      </c>
      <c r="D165" s="278"/>
      <c r="E165" s="278"/>
      <c r="F165" s="278"/>
      <c r="G165" s="278"/>
      <c r="H165" s="278"/>
      <c r="I165" s="278"/>
      <c r="J165" s="278"/>
      <c r="K165" s="279"/>
    </row>
    <row r="166" ht="17.25" customHeight="1">
      <c r="B166" s="277"/>
      <c r="C166" s="302" t="s">
        <v>474</v>
      </c>
      <c r="D166" s="302"/>
      <c r="E166" s="302"/>
      <c r="F166" s="302" t="s">
        <v>475</v>
      </c>
      <c r="G166" s="339"/>
      <c r="H166" s="340" t="s">
        <v>54</v>
      </c>
      <c r="I166" s="340" t="s">
        <v>57</v>
      </c>
      <c r="J166" s="302" t="s">
        <v>476</v>
      </c>
      <c r="K166" s="279"/>
    </row>
    <row r="167" ht="17.25" customHeight="1">
      <c r="B167" s="280"/>
      <c r="C167" s="304" t="s">
        <v>477</v>
      </c>
      <c r="D167" s="304"/>
      <c r="E167" s="304"/>
      <c r="F167" s="305" t="s">
        <v>478</v>
      </c>
      <c r="G167" s="341"/>
      <c r="H167" s="342"/>
      <c r="I167" s="342"/>
      <c r="J167" s="304" t="s">
        <v>479</v>
      </c>
      <c r="K167" s="282"/>
    </row>
    <row r="168" ht="5.25" customHeight="1">
      <c r="B168" s="310"/>
      <c r="C168" s="307"/>
      <c r="D168" s="307"/>
      <c r="E168" s="307"/>
      <c r="F168" s="307"/>
      <c r="G168" s="308"/>
      <c r="H168" s="307"/>
      <c r="I168" s="307"/>
      <c r="J168" s="307"/>
      <c r="K168" s="331"/>
    </row>
    <row r="169" ht="15" customHeight="1">
      <c r="B169" s="310"/>
      <c r="C169" s="287" t="s">
        <v>483</v>
      </c>
      <c r="D169" s="287"/>
      <c r="E169" s="287"/>
      <c r="F169" s="309" t="s">
        <v>480</v>
      </c>
      <c r="G169" s="287"/>
      <c r="H169" s="287" t="s">
        <v>520</v>
      </c>
      <c r="I169" s="287" t="s">
        <v>482</v>
      </c>
      <c r="J169" s="287">
        <v>120</v>
      </c>
      <c r="K169" s="331"/>
    </row>
    <row r="170" ht="15" customHeight="1">
      <c r="B170" s="310"/>
      <c r="C170" s="287" t="s">
        <v>529</v>
      </c>
      <c r="D170" s="287"/>
      <c r="E170" s="287"/>
      <c r="F170" s="309" t="s">
        <v>480</v>
      </c>
      <c r="G170" s="287"/>
      <c r="H170" s="287" t="s">
        <v>530</v>
      </c>
      <c r="I170" s="287" t="s">
        <v>482</v>
      </c>
      <c r="J170" s="287" t="s">
        <v>531</v>
      </c>
      <c r="K170" s="331"/>
    </row>
    <row r="171" ht="15" customHeight="1">
      <c r="B171" s="310"/>
      <c r="C171" s="287" t="s">
        <v>428</v>
      </c>
      <c r="D171" s="287"/>
      <c r="E171" s="287"/>
      <c r="F171" s="309" t="s">
        <v>480</v>
      </c>
      <c r="G171" s="287"/>
      <c r="H171" s="287" t="s">
        <v>547</v>
      </c>
      <c r="I171" s="287" t="s">
        <v>482</v>
      </c>
      <c r="J171" s="287" t="s">
        <v>531</v>
      </c>
      <c r="K171" s="331"/>
    </row>
    <row r="172" ht="15" customHeight="1">
      <c r="B172" s="310"/>
      <c r="C172" s="287" t="s">
        <v>485</v>
      </c>
      <c r="D172" s="287"/>
      <c r="E172" s="287"/>
      <c r="F172" s="309" t="s">
        <v>486</v>
      </c>
      <c r="G172" s="287"/>
      <c r="H172" s="287" t="s">
        <v>547</v>
      </c>
      <c r="I172" s="287" t="s">
        <v>482</v>
      </c>
      <c r="J172" s="287">
        <v>50</v>
      </c>
      <c r="K172" s="331"/>
    </row>
    <row r="173" ht="15" customHeight="1">
      <c r="B173" s="310"/>
      <c r="C173" s="287" t="s">
        <v>488</v>
      </c>
      <c r="D173" s="287"/>
      <c r="E173" s="287"/>
      <c r="F173" s="309" t="s">
        <v>480</v>
      </c>
      <c r="G173" s="287"/>
      <c r="H173" s="287" t="s">
        <v>547</v>
      </c>
      <c r="I173" s="287" t="s">
        <v>490</v>
      </c>
      <c r="J173" s="287"/>
      <c r="K173" s="331"/>
    </row>
    <row r="174" ht="15" customHeight="1">
      <c r="B174" s="310"/>
      <c r="C174" s="287" t="s">
        <v>499</v>
      </c>
      <c r="D174" s="287"/>
      <c r="E174" s="287"/>
      <c r="F174" s="309" t="s">
        <v>486</v>
      </c>
      <c r="G174" s="287"/>
      <c r="H174" s="287" t="s">
        <v>547</v>
      </c>
      <c r="I174" s="287" t="s">
        <v>482</v>
      </c>
      <c r="J174" s="287">
        <v>50</v>
      </c>
      <c r="K174" s="331"/>
    </row>
    <row r="175" ht="15" customHeight="1">
      <c r="B175" s="310"/>
      <c r="C175" s="287" t="s">
        <v>507</v>
      </c>
      <c r="D175" s="287"/>
      <c r="E175" s="287"/>
      <c r="F175" s="309" t="s">
        <v>486</v>
      </c>
      <c r="G175" s="287"/>
      <c r="H175" s="287" t="s">
        <v>547</v>
      </c>
      <c r="I175" s="287" t="s">
        <v>482</v>
      </c>
      <c r="J175" s="287">
        <v>50</v>
      </c>
      <c r="K175" s="331"/>
    </row>
    <row r="176" ht="15" customHeight="1">
      <c r="B176" s="310"/>
      <c r="C176" s="287" t="s">
        <v>505</v>
      </c>
      <c r="D176" s="287"/>
      <c r="E176" s="287"/>
      <c r="F176" s="309" t="s">
        <v>486</v>
      </c>
      <c r="G176" s="287"/>
      <c r="H176" s="287" t="s">
        <v>547</v>
      </c>
      <c r="I176" s="287" t="s">
        <v>482</v>
      </c>
      <c r="J176" s="287">
        <v>50</v>
      </c>
      <c r="K176" s="331"/>
    </row>
    <row r="177" ht="15" customHeight="1">
      <c r="B177" s="310"/>
      <c r="C177" s="287" t="s">
        <v>122</v>
      </c>
      <c r="D177" s="287"/>
      <c r="E177" s="287"/>
      <c r="F177" s="309" t="s">
        <v>480</v>
      </c>
      <c r="G177" s="287"/>
      <c r="H177" s="287" t="s">
        <v>548</v>
      </c>
      <c r="I177" s="287" t="s">
        <v>549</v>
      </c>
      <c r="J177" s="287"/>
      <c r="K177" s="331"/>
    </row>
    <row r="178" ht="15" customHeight="1">
      <c r="B178" s="310"/>
      <c r="C178" s="287" t="s">
        <v>57</v>
      </c>
      <c r="D178" s="287"/>
      <c r="E178" s="287"/>
      <c r="F178" s="309" t="s">
        <v>480</v>
      </c>
      <c r="G178" s="287"/>
      <c r="H178" s="287" t="s">
        <v>550</v>
      </c>
      <c r="I178" s="287" t="s">
        <v>551</v>
      </c>
      <c r="J178" s="287">
        <v>1</v>
      </c>
      <c r="K178" s="331"/>
    </row>
    <row r="179" ht="15" customHeight="1">
      <c r="B179" s="310"/>
      <c r="C179" s="287" t="s">
        <v>53</v>
      </c>
      <c r="D179" s="287"/>
      <c r="E179" s="287"/>
      <c r="F179" s="309" t="s">
        <v>480</v>
      </c>
      <c r="G179" s="287"/>
      <c r="H179" s="287" t="s">
        <v>552</v>
      </c>
      <c r="I179" s="287" t="s">
        <v>482</v>
      </c>
      <c r="J179" s="287">
        <v>20</v>
      </c>
      <c r="K179" s="331"/>
    </row>
    <row r="180" ht="15" customHeight="1">
      <c r="B180" s="310"/>
      <c r="C180" s="287" t="s">
        <v>54</v>
      </c>
      <c r="D180" s="287"/>
      <c r="E180" s="287"/>
      <c r="F180" s="309" t="s">
        <v>480</v>
      </c>
      <c r="G180" s="287"/>
      <c r="H180" s="287" t="s">
        <v>553</v>
      </c>
      <c r="I180" s="287" t="s">
        <v>482</v>
      </c>
      <c r="J180" s="287">
        <v>255</v>
      </c>
      <c r="K180" s="331"/>
    </row>
    <row r="181" ht="15" customHeight="1">
      <c r="B181" s="310"/>
      <c r="C181" s="287" t="s">
        <v>123</v>
      </c>
      <c r="D181" s="287"/>
      <c r="E181" s="287"/>
      <c r="F181" s="309" t="s">
        <v>480</v>
      </c>
      <c r="G181" s="287"/>
      <c r="H181" s="287" t="s">
        <v>444</v>
      </c>
      <c r="I181" s="287" t="s">
        <v>482</v>
      </c>
      <c r="J181" s="287">
        <v>10</v>
      </c>
      <c r="K181" s="331"/>
    </row>
    <row r="182" ht="15" customHeight="1">
      <c r="B182" s="310"/>
      <c r="C182" s="287" t="s">
        <v>124</v>
      </c>
      <c r="D182" s="287"/>
      <c r="E182" s="287"/>
      <c r="F182" s="309" t="s">
        <v>480</v>
      </c>
      <c r="G182" s="287"/>
      <c r="H182" s="287" t="s">
        <v>554</v>
      </c>
      <c r="I182" s="287" t="s">
        <v>515</v>
      </c>
      <c r="J182" s="287"/>
      <c r="K182" s="331"/>
    </row>
    <row r="183" ht="15" customHeight="1">
      <c r="B183" s="310"/>
      <c r="C183" s="287" t="s">
        <v>555</v>
      </c>
      <c r="D183" s="287"/>
      <c r="E183" s="287"/>
      <c r="F183" s="309" t="s">
        <v>480</v>
      </c>
      <c r="G183" s="287"/>
      <c r="H183" s="287" t="s">
        <v>556</v>
      </c>
      <c r="I183" s="287" t="s">
        <v>515</v>
      </c>
      <c r="J183" s="287"/>
      <c r="K183" s="331"/>
    </row>
    <row r="184" ht="15" customHeight="1">
      <c r="B184" s="310"/>
      <c r="C184" s="287" t="s">
        <v>544</v>
      </c>
      <c r="D184" s="287"/>
      <c r="E184" s="287"/>
      <c r="F184" s="309" t="s">
        <v>480</v>
      </c>
      <c r="G184" s="287"/>
      <c r="H184" s="287" t="s">
        <v>557</v>
      </c>
      <c r="I184" s="287" t="s">
        <v>515</v>
      </c>
      <c r="J184" s="287"/>
      <c r="K184" s="331"/>
    </row>
    <row r="185" ht="15" customHeight="1">
      <c r="B185" s="310"/>
      <c r="C185" s="287" t="s">
        <v>126</v>
      </c>
      <c r="D185" s="287"/>
      <c r="E185" s="287"/>
      <c r="F185" s="309" t="s">
        <v>486</v>
      </c>
      <c r="G185" s="287"/>
      <c r="H185" s="287" t="s">
        <v>558</v>
      </c>
      <c r="I185" s="287" t="s">
        <v>482</v>
      </c>
      <c r="J185" s="287">
        <v>50</v>
      </c>
      <c r="K185" s="331"/>
    </row>
    <row r="186" ht="15" customHeight="1">
      <c r="B186" s="310"/>
      <c r="C186" s="287" t="s">
        <v>559</v>
      </c>
      <c r="D186" s="287"/>
      <c r="E186" s="287"/>
      <c r="F186" s="309" t="s">
        <v>486</v>
      </c>
      <c r="G186" s="287"/>
      <c r="H186" s="287" t="s">
        <v>560</v>
      </c>
      <c r="I186" s="287" t="s">
        <v>561</v>
      </c>
      <c r="J186" s="287"/>
      <c r="K186" s="331"/>
    </row>
    <row r="187" ht="15" customHeight="1">
      <c r="B187" s="310"/>
      <c r="C187" s="287" t="s">
        <v>562</v>
      </c>
      <c r="D187" s="287"/>
      <c r="E187" s="287"/>
      <c r="F187" s="309" t="s">
        <v>486</v>
      </c>
      <c r="G187" s="287"/>
      <c r="H187" s="287" t="s">
        <v>563</v>
      </c>
      <c r="I187" s="287" t="s">
        <v>561</v>
      </c>
      <c r="J187" s="287"/>
      <c r="K187" s="331"/>
    </row>
    <row r="188" ht="15" customHeight="1">
      <c r="B188" s="310"/>
      <c r="C188" s="287" t="s">
        <v>564</v>
      </c>
      <c r="D188" s="287"/>
      <c r="E188" s="287"/>
      <c r="F188" s="309" t="s">
        <v>486</v>
      </c>
      <c r="G188" s="287"/>
      <c r="H188" s="287" t="s">
        <v>565</v>
      </c>
      <c r="I188" s="287" t="s">
        <v>561</v>
      </c>
      <c r="J188" s="287"/>
      <c r="K188" s="331"/>
    </row>
    <row r="189" ht="15" customHeight="1">
      <c r="B189" s="310"/>
      <c r="C189" s="343" t="s">
        <v>566</v>
      </c>
      <c r="D189" s="287"/>
      <c r="E189" s="287"/>
      <c r="F189" s="309" t="s">
        <v>486</v>
      </c>
      <c r="G189" s="287"/>
      <c r="H189" s="287" t="s">
        <v>567</v>
      </c>
      <c r="I189" s="287" t="s">
        <v>568</v>
      </c>
      <c r="J189" s="344" t="s">
        <v>569</v>
      </c>
      <c r="K189" s="331"/>
    </row>
    <row r="190" ht="15" customHeight="1">
      <c r="B190" s="310"/>
      <c r="C190" s="294" t="s">
        <v>42</v>
      </c>
      <c r="D190" s="287"/>
      <c r="E190" s="287"/>
      <c r="F190" s="309" t="s">
        <v>480</v>
      </c>
      <c r="G190" s="287"/>
      <c r="H190" s="284" t="s">
        <v>570</v>
      </c>
      <c r="I190" s="287" t="s">
        <v>571</v>
      </c>
      <c r="J190" s="287"/>
      <c r="K190" s="331"/>
    </row>
    <row r="191" ht="15" customHeight="1">
      <c r="B191" s="310"/>
      <c r="C191" s="294" t="s">
        <v>572</v>
      </c>
      <c r="D191" s="287"/>
      <c r="E191" s="287"/>
      <c r="F191" s="309" t="s">
        <v>480</v>
      </c>
      <c r="G191" s="287"/>
      <c r="H191" s="287" t="s">
        <v>573</v>
      </c>
      <c r="I191" s="287" t="s">
        <v>515</v>
      </c>
      <c r="J191" s="287"/>
      <c r="K191" s="331"/>
    </row>
    <row r="192" ht="15" customHeight="1">
      <c r="B192" s="310"/>
      <c r="C192" s="294" t="s">
        <v>574</v>
      </c>
      <c r="D192" s="287"/>
      <c r="E192" s="287"/>
      <c r="F192" s="309" t="s">
        <v>480</v>
      </c>
      <c r="G192" s="287"/>
      <c r="H192" s="287" t="s">
        <v>575</v>
      </c>
      <c r="I192" s="287" t="s">
        <v>515</v>
      </c>
      <c r="J192" s="287"/>
      <c r="K192" s="331"/>
    </row>
    <row r="193" ht="15" customHeight="1">
      <c r="B193" s="310"/>
      <c r="C193" s="294" t="s">
        <v>576</v>
      </c>
      <c r="D193" s="287"/>
      <c r="E193" s="287"/>
      <c r="F193" s="309" t="s">
        <v>486</v>
      </c>
      <c r="G193" s="287"/>
      <c r="H193" s="287" t="s">
        <v>577</v>
      </c>
      <c r="I193" s="287" t="s">
        <v>515</v>
      </c>
      <c r="J193" s="287"/>
      <c r="K193" s="331"/>
    </row>
    <row r="194" ht="15" customHeight="1">
      <c r="B194" s="337"/>
      <c r="C194" s="345"/>
      <c r="D194" s="319"/>
      <c r="E194" s="319"/>
      <c r="F194" s="319"/>
      <c r="G194" s="319"/>
      <c r="H194" s="319"/>
      <c r="I194" s="319"/>
      <c r="J194" s="319"/>
      <c r="K194" s="338"/>
    </row>
    <row r="195" ht="18.75" customHeight="1">
      <c r="B195" s="284"/>
      <c r="C195" s="287"/>
      <c r="D195" s="287"/>
      <c r="E195" s="287"/>
      <c r="F195" s="309"/>
      <c r="G195" s="287"/>
      <c r="H195" s="287"/>
      <c r="I195" s="287"/>
      <c r="J195" s="287"/>
      <c r="K195" s="284"/>
    </row>
    <row r="196" ht="18.75" customHeight="1">
      <c r="B196" s="284"/>
      <c r="C196" s="287"/>
      <c r="D196" s="287"/>
      <c r="E196" s="287"/>
      <c r="F196" s="309"/>
      <c r="G196" s="287"/>
      <c r="H196" s="287"/>
      <c r="I196" s="287"/>
      <c r="J196" s="287"/>
      <c r="K196" s="284"/>
    </row>
    <row r="197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ht="21">
      <c r="B199" s="277"/>
      <c r="C199" s="278" t="s">
        <v>578</v>
      </c>
      <c r="D199" s="278"/>
      <c r="E199" s="278"/>
      <c r="F199" s="278"/>
      <c r="G199" s="278"/>
      <c r="H199" s="278"/>
      <c r="I199" s="278"/>
      <c r="J199" s="278"/>
      <c r="K199" s="279"/>
    </row>
    <row r="200" ht="25.5" customHeight="1">
      <c r="B200" s="277"/>
      <c r="C200" s="346" t="s">
        <v>579</v>
      </c>
      <c r="D200" s="346"/>
      <c r="E200" s="346"/>
      <c r="F200" s="346" t="s">
        <v>580</v>
      </c>
      <c r="G200" s="347"/>
      <c r="H200" s="346" t="s">
        <v>581</v>
      </c>
      <c r="I200" s="346"/>
      <c r="J200" s="346"/>
      <c r="K200" s="279"/>
    </row>
    <row r="201" ht="5.25" customHeight="1">
      <c r="B201" s="310"/>
      <c r="C201" s="307"/>
      <c r="D201" s="307"/>
      <c r="E201" s="307"/>
      <c r="F201" s="307"/>
      <c r="G201" s="287"/>
      <c r="H201" s="307"/>
      <c r="I201" s="307"/>
      <c r="J201" s="307"/>
      <c r="K201" s="331"/>
    </row>
    <row r="202" ht="15" customHeight="1">
      <c r="B202" s="310"/>
      <c r="C202" s="287" t="s">
        <v>571</v>
      </c>
      <c r="D202" s="287"/>
      <c r="E202" s="287"/>
      <c r="F202" s="309" t="s">
        <v>43</v>
      </c>
      <c r="G202" s="287"/>
      <c r="H202" s="287" t="s">
        <v>582</v>
      </c>
      <c r="I202" s="287"/>
      <c r="J202" s="287"/>
      <c r="K202" s="331"/>
    </row>
    <row r="203" ht="15" customHeight="1">
      <c r="B203" s="310"/>
      <c r="C203" s="316"/>
      <c r="D203" s="287"/>
      <c r="E203" s="287"/>
      <c r="F203" s="309" t="s">
        <v>44</v>
      </c>
      <c r="G203" s="287"/>
      <c r="H203" s="287" t="s">
        <v>583</v>
      </c>
      <c r="I203" s="287"/>
      <c r="J203" s="287"/>
      <c r="K203" s="331"/>
    </row>
    <row r="204" ht="15" customHeight="1">
      <c r="B204" s="310"/>
      <c r="C204" s="316"/>
      <c r="D204" s="287"/>
      <c r="E204" s="287"/>
      <c r="F204" s="309" t="s">
        <v>47</v>
      </c>
      <c r="G204" s="287"/>
      <c r="H204" s="287" t="s">
        <v>584</v>
      </c>
      <c r="I204" s="287"/>
      <c r="J204" s="287"/>
      <c r="K204" s="331"/>
    </row>
    <row r="205" ht="15" customHeight="1">
      <c r="B205" s="310"/>
      <c r="C205" s="287"/>
      <c r="D205" s="287"/>
      <c r="E205" s="287"/>
      <c r="F205" s="309" t="s">
        <v>45</v>
      </c>
      <c r="G205" s="287"/>
      <c r="H205" s="287" t="s">
        <v>585</v>
      </c>
      <c r="I205" s="287"/>
      <c r="J205" s="287"/>
      <c r="K205" s="331"/>
    </row>
    <row r="206" ht="15" customHeight="1">
      <c r="B206" s="310"/>
      <c r="C206" s="287"/>
      <c r="D206" s="287"/>
      <c r="E206" s="287"/>
      <c r="F206" s="309" t="s">
        <v>46</v>
      </c>
      <c r="G206" s="287"/>
      <c r="H206" s="287" t="s">
        <v>586</v>
      </c>
      <c r="I206" s="287"/>
      <c r="J206" s="287"/>
      <c r="K206" s="331"/>
    </row>
    <row r="207" ht="15" customHeight="1">
      <c r="B207" s="310"/>
      <c r="C207" s="287"/>
      <c r="D207" s="287"/>
      <c r="E207" s="287"/>
      <c r="F207" s="309"/>
      <c r="G207" s="287"/>
      <c r="H207" s="287"/>
      <c r="I207" s="287"/>
      <c r="J207" s="287"/>
      <c r="K207" s="331"/>
    </row>
    <row r="208" ht="15" customHeight="1">
      <c r="B208" s="310"/>
      <c r="C208" s="287" t="s">
        <v>527</v>
      </c>
      <c r="D208" s="287"/>
      <c r="E208" s="287"/>
      <c r="F208" s="309" t="s">
        <v>79</v>
      </c>
      <c r="G208" s="287"/>
      <c r="H208" s="287" t="s">
        <v>587</v>
      </c>
      <c r="I208" s="287"/>
      <c r="J208" s="287"/>
      <c r="K208" s="331"/>
    </row>
    <row r="209" ht="15" customHeight="1">
      <c r="B209" s="310"/>
      <c r="C209" s="316"/>
      <c r="D209" s="287"/>
      <c r="E209" s="287"/>
      <c r="F209" s="309" t="s">
        <v>422</v>
      </c>
      <c r="G209" s="287"/>
      <c r="H209" s="287" t="s">
        <v>423</v>
      </c>
      <c r="I209" s="287"/>
      <c r="J209" s="287"/>
      <c r="K209" s="331"/>
    </row>
    <row r="210" ht="15" customHeight="1">
      <c r="B210" s="310"/>
      <c r="C210" s="287"/>
      <c r="D210" s="287"/>
      <c r="E210" s="287"/>
      <c r="F210" s="309" t="s">
        <v>420</v>
      </c>
      <c r="G210" s="287"/>
      <c r="H210" s="287" t="s">
        <v>588</v>
      </c>
      <c r="I210" s="287"/>
      <c r="J210" s="287"/>
      <c r="K210" s="331"/>
    </row>
    <row r="211" ht="15" customHeight="1">
      <c r="B211" s="348"/>
      <c r="C211" s="316"/>
      <c r="D211" s="316"/>
      <c r="E211" s="316"/>
      <c r="F211" s="309" t="s">
        <v>424</v>
      </c>
      <c r="G211" s="294"/>
      <c r="H211" s="335" t="s">
        <v>425</v>
      </c>
      <c r="I211" s="335"/>
      <c r="J211" s="335"/>
      <c r="K211" s="349"/>
    </row>
    <row r="212" ht="15" customHeight="1">
      <c r="B212" s="348"/>
      <c r="C212" s="316"/>
      <c r="D212" s="316"/>
      <c r="E212" s="316"/>
      <c r="F212" s="309" t="s">
        <v>426</v>
      </c>
      <c r="G212" s="294"/>
      <c r="H212" s="335" t="s">
        <v>589</v>
      </c>
      <c r="I212" s="335"/>
      <c r="J212" s="335"/>
      <c r="K212" s="349"/>
    </row>
    <row r="213" ht="15" customHeight="1">
      <c r="B213" s="348"/>
      <c r="C213" s="316"/>
      <c r="D213" s="316"/>
      <c r="E213" s="316"/>
      <c r="F213" s="350"/>
      <c r="G213" s="294"/>
      <c r="H213" s="351"/>
      <c r="I213" s="351"/>
      <c r="J213" s="351"/>
      <c r="K213" s="349"/>
    </row>
    <row r="214" ht="15" customHeight="1">
      <c r="B214" s="348"/>
      <c r="C214" s="287" t="s">
        <v>551</v>
      </c>
      <c r="D214" s="316"/>
      <c r="E214" s="316"/>
      <c r="F214" s="309">
        <v>1</v>
      </c>
      <c r="G214" s="294"/>
      <c r="H214" s="335" t="s">
        <v>590</v>
      </c>
      <c r="I214" s="335"/>
      <c r="J214" s="335"/>
      <c r="K214" s="349"/>
    </row>
    <row r="215" ht="15" customHeight="1">
      <c r="B215" s="348"/>
      <c r="C215" s="316"/>
      <c r="D215" s="316"/>
      <c r="E215" s="316"/>
      <c r="F215" s="309">
        <v>2</v>
      </c>
      <c r="G215" s="294"/>
      <c r="H215" s="335" t="s">
        <v>591</v>
      </c>
      <c r="I215" s="335"/>
      <c r="J215" s="335"/>
      <c r="K215" s="349"/>
    </row>
    <row r="216" ht="15" customHeight="1">
      <c r="B216" s="348"/>
      <c r="C216" s="316"/>
      <c r="D216" s="316"/>
      <c r="E216" s="316"/>
      <c r="F216" s="309">
        <v>3</v>
      </c>
      <c r="G216" s="294"/>
      <c r="H216" s="335" t="s">
        <v>592</v>
      </c>
      <c r="I216" s="335"/>
      <c r="J216" s="335"/>
      <c r="K216" s="349"/>
    </row>
    <row r="217" ht="15" customHeight="1">
      <c r="B217" s="348"/>
      <c r="C217" s="316"/>
      <c r="D217" s="316"/>
      <c r="E217" s="316"/>
      <c r="F217" s="309">
        <v>4</v>
      </c>
      <c r="G217" s="294"/>
      <c r="H217" s="335" t="s">
        <v>593</v>
      </c>
      <c r="I217" s="335"/>
      <c r="J217" s="335"/>
      <c r="K217" s="349"/>
    </row>
    <row r="218" ht="12.75" customHeight="1">
      <c r="B218" s="352"/>
      <c r="C218" s="353"/>
      <c r="D218" s="353"/>
      <c r="E218" s="353"/>
      <c r="F218" s="353"/>
      <c r="G218" s="353"/>
      <c r="H218" s="353"/>
      <c r="I218" s="353"/>
      <c r="J218" s="353"/>
      <c r="K218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Josífek</dc:creator>
  <cp:lastModifiedBy>Josífek</cp:lastModifiedBy>
  <dcterms:created xsi:type="dcterms:W3CDTF">2019-04-18T10:45:11Z</dcterms:created>
  <dcterms:modified xsi:type="dcterms:W3CDTF">2019-04-18T10:45:16Z</dcterms:modified>
</cp:coreProperties>
</file>